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6molann\Desktop\"/>
    </mc:Choice>
  </mc:AlternateContent>
  <bookViews>
    <workbookView xWindow="600" yWindow="660" windowWidth="14790" windowHeight="7575" tabRatio="726" firstSheet="17" activeTab="20"/>
  </bookViews>
  <sheets>
    <sheet name="mal" sheetId="1" r:id="rId1"/>
    <sheet name="Sentral ledelse" sheetId="4" r:id="rId2"/>
    <sheet name="Skole" sheetId="5" r:id="rId3"/>
    <sheet name="Barnehage" sheetId="6" r:id="rId4"/>
    <sheet name="Hjemmetjenesten" sheetId="7" r:id="rId5"/>
    <sheet name="Habilitering og demens" sheetId="8" r:id="rId6"/>
    <sheet name="Sykehjem" sheetId="9" r:id="rId7"/>
    <sheet name="Helse og familie" sheetId="10" r:id="rId8"/>
    <sheet name="NAV" sheetId="11" r:id="rId9"/>
    <sheet name="Kultur, plan, næring" sheetId="13" r:id="rId10"/>
    <sheet name="FDV eiendom" sheetId="18" r:id="rId11"/>
    <sheet name="Kommunalteknikk" sheetId="19" r:id="rId12"/>
    <sheet name="Samlet" sheetId="15" r:id="rId13"/>
    <sheet name="Finans - konsekvensjustert" sheetId="16" r:id="rId14"/>
    <sheet name="Budsjettskjema 1A - konsekvens" sheetId="17" r:id="rId15"/>
    <sheet name="Budsjettskjema 1B - konsekvens" sheetId="20" r:id="rId16"/>
    <sheet name="Budsjettskjema 1A - Rådmannens" sheetId="21" r:id="rId17"/>
    <sheet name="Budsjettskjema 1B - Rådmannens" sheetId="22" r:id="rId18"/>
    <sheet name="Budsjettskjema 1B - Rådm i teks" sheetId="23" r:id="rId19"/>
    <sheet name="Kopi av Budsjettskjema 1 A og !" sheetId="24" r:id="rId20"/>
    <sheet name="Kopi av Budsjettskjema  !B - ko" sheetId="25" r:id="rId21"/>
  </sheets>
  <calcPr calcId="152511"/>
</workbook>
</file>

<file path=xl/calcChain.xml><?xml version="1.0" encoding="utf-8"?>
<calcChain xmlns="http://schemas.openxmlformats.org/spreadsheetml/2006/main">
  <c r="H73" i="25" l="1"/>
  <c r="G73" i="25"/>
  <c r="F73" i="25"/>
  <c r="E73" i="25"/>
  <c r="D73" i="25"/>
  <c r="C73" i="25"/>
  <c r="B73" i="25"/>
  <c r="H61" i="25"/>
  <c r="G61" i="25"/>
  <c r="F61" i="25"/>
  <c r="E61" i="25"/>
  <c r="D61" i="25"/>
  <c r="C61" i="25"/>
  <c r="B61" i="25"/>
  <c r="H58" i="25"/>
  <c r="G58" i="25"/>
  <c r="F58" i="25"/>
  <c r="E58" i="25"/>
  <c r="D58" i="25"/>
  <c r="C58" i="25"/>
  <c r="B58" i="25"/>
  <c r="H54" i="25"/>
  <c r="G54" i="25"/>
  <c r="F54" i="25"/>
  <c r="E54" i="25"/>
  <c r="D54" i="25"/>
  <c r="C54" i="25"/>
  <c r="B54" i="25"/>
  <c r="H44" i="25"/>
  <c r="G44" i="25"/>
  <c r="F44" i="25"/>
  <c r="E44" i="25"/>
  <c r="D44" i="25"/>
  <c r="C44" i="25"/>
  <c r="B44" i="25"/>
  <c r="H40" i="25"/>
  <c r="G40" i="25"/>
  <c r="F40" i="25"/>
  <c r="E40" i="25"/>
  <c r="D40" i="25"/>
  <c r="C40" i="25"/>
  <c r="B40" i="25"/>
  <c r="H36" i="25"/>
  <c r="G36" i="25"/>
  <c r="F36" i="25"/>
  <c r="E36" i="25"/>
  <c r="D36" i="25"/>
  <c r="C36" i="25"/>
  <c r="B36" i="25"/>
  <c r="H33" i="25"/>
  <c r="G33" i="25"/>
  <c r="F33" i="25"/>
  <c r="E33" i="25"/>
  <c r="D33" i="25"/>
  <c r="C33" i="25"/>
  <c r="B33" i="25"/>
  <c r="H27" i="25"/>
  <c r="G27" i="25"/>
  <c r="F27" i="25"/>
  <c r="E27" i="25"/>
  <c r="D27" i="25"/>
  <c r="C27" i="25"/>
  <c r="B27" i="25"/>
  <c r="H18" i="25"/>
  <c r="G18" i="25"/>
  <c r="F18" i="25"/>
  <c r="E18" i="25"/>
  <c r="D18" i="25"/>
  <c r="C18" i="25"/>
  <c r="B18" i="25"/>
  <c r="H29" i="24"/>
  <c r="G29" i="24"/>
  <c r="F29" i="24"/>
  <c r="E29" i="24"/>
  <c r="D29" i="24"/>
  <c r="C29" i="24"/>
  <c r="B29" i="24"/>
  <c r="H20" i="24"/>
  <c r="G20" i="24"/>
  <c r="F20" i="24"/>
  <c r="E20" i="24"/>
  <c r="D20" i="24"/>
  <c r="C20" i="24"/>
  <c r="B20" i="24"/>
  <c r="H14" i="24"/>
  <c r="G14" i="24"/>
  <c r="F14" i="24"/>
  <c r="E14" i="24"/>
  <c r="E33" i="24" s="1"/>
  <c r="D14" i="24"/>
  <c r="C14" i="24"/>
  <c r="B14" i="24"/>
  <c r="B33" i="24" l="1"/>
  <c r="C33" i="24"/>
  <c r="D33" i="24"/>
  <c r="C74" i="25"/>
  <c r="C34" i="24" s="1"/>
  <c r="C35" i="24" s="1"/>
  <c r="B74" i="25"/>
  <c r="B34" i="24" s="1"/>
  <c r="B35" i="24" s="1"/>
  <c r="G74" i="25"/>
  <c r="G34" i="24" s="1"/>
  <c r="D74" i="25"/>
  <c r="D34" i="24" s="1"/>
  <c r="D35" i="24" s="1"/>
  <c r="F74" i="25"/>
  <c r="F34" i="24" s="1"/>
  <c r="H74" i="25"/>
  <c r="H34" i="24" s="1"/>
  <c r="E74" i="25"/>
  <c r="E34" i="24" s="1"/>
  <c r="E35" i="24" s="1"/>
  <c r="H33" i="24"/>
  <c r="G33" i="24"/>
  <c r="F33" i="24"/>
  <c r="H75" i="23"/>
  <c r="G75" i="23"/>
  <c r="F75" i="23"/>
  <c r="E75" i="23"/>
  <c r="D75" i="23"/>
  <c r="C75" i="23"/>
  <c r="B75" i="23"/>
  <c r="H58" i="23"/>
  <c r="G58" i="23"/>
  <c r="F58" i="23"/>
  <c r="E58" i="23"/>
  <c r="D58" i="23"/>
  <c r="C58" i="23"/>
  <c r="B58" i="23"/>
  <c r="H55" i="23"/>
  <c r="G55" i="23"/>
  <c r="F55" i="23"/>
  <c r="E55" i="23"/>
  <c r="D55" i="23"/>
  <c r="C55" i="23"/>
  <c r="B55" i="23"/>
  <c r="H51" i="23"/>
  <c r="G51" i="23"/>
  <c r="F51" i="23"/>
  <c r="E51" i="23"/>
  <c r="D51" i="23"/>
  <c r="C51" i="23"/>
  <c r="B51" i="23"/>
  <c r="H41" i="23"/>
  <c r="G41" i="23"/>
  <c r="F41" i="23"/>
  <c r="E41" i="23"/>
  <c r="D41" i="23"/>
  <c r="C41" i="23"/>
  <c r="B41" i="23"/>
  <c r="H37" i="23"/>
  <c r="G37" i="23"/>
  <c r="F37" i="23"/>
  <c r="E37" i="23"/>
  <c r="D37" i="23"/>
  <c r="C37" i="23"/>
  <c r="B37" i="23"/>
  <c r="H33" i="23"/>
  <c r="G33" i="23"/>
  <c r="F33" i="23"/>
  <c r="E33" i="23"/>
  <c r="D33" i="23"/>
  <c r="C33" i="23"/>
  <c r="B33" i="23"/>
  <c r="H30" i="23"/>
  <c r="G30" i="23"/>
  <c r="F30" i="23"/>
  <c r="E30" i="23"/>
  <c r="D30" i="23"/>
  <c r="C30" i="23"/>
  <c r="B30" i="23"/>
  <c r="H24" i="23"/>
  <c r="G24" i="23"/>
  <c r="F24" i="23"/>
  <c r="E24" i="23"/>
  <c r="D24" i="23"/>
  <c r="C24" i="23"/>
  <c r="B24" i="23"/>
  <c r="H15" i="23"/>
  <c r="G15" i="23"/>
  <c r="F15" i="23"/>
  <c r="E15" i="23"/>
  <c r="D15" i="23"/>
  <c r="C15" i="23"/>
  <c r="B15" i="23"/>
  <c r="F76" i="23" l="1"/>
  <c r="H76" i="23"/>
  <c r="B76" i="23"/>
  <c r="D76" i="23"/>
  <c r="H35" i="24"/>
  <c r="G35" i="24"/>
  <c r="F35" i="24"/>
  <c r="C76" i="23"/>
  <c r="E76" i="23"/>
  <c r="G76" i="23"/>
  <c r="H93" i="22" l="1"/>
  <c r="G93" i="22"/>
  <c r="F93" i="22"/>
  <c r="E93" i="22"/>
  <c r="D93" i="22"/>
  <c r="C93" i="22"/>
  <c r="B93" i="22"/>
  <c r="H81" i="22"/>
  <c r="G81" i="22"/>
  <c r="F81" i="22"/>
  <c r="E81" i="22"/>
  <c r="D81" i="22"/>
  <c r="C81" i="22"/>
  <c r="B81" i="22"/>
  <c r="H78" i="22"/>
  <c r="G78" i="22"/>
  <c r="F78" i="22"/>
  <c r="E78" i="22"/>
  <c r="D78" i="22"/>
  <c r="C78" i="22"/>
  <c r="B78" i="22"/>
  <c r="H74" i="22"/>
  <c r="G74" i="22"/>
  <c r="F74" i="22"/>
  <c r="E74" i="22"/>
  <c r="D74" i="22"/>
  <c r="C74" i="22"/>
  <c r="B74" i="22"/>
  <c r="H52" i="22"/>
  <c r="G52" i="22"/>
  <c r="F52" i="22"/>
  <c r="E52" i="22"/>
  <c r="D52" i="22"/>
  <c r="C52" i="22"/>
  <c r="B52" i="22"/>
  <c r="H48" i="22"/>
  <c r="G48" i="22"/>
  <c r="F48" i="22"/>
  <c r="E48" i="22"/>
  <c r="D48" i="22"/>
  <c r="C48" i="22"/>
  <c r="B48" i="22"/>
  <c r="H44" i="22"/>
  <c r="G44" i="22"/>
  <c r="F44" i="22"/>
  <c r="E44" i="22"/>
  <c r="D44" i="22"/>
  <c r="C44" i="22"/>
  <c r="B44" i="22"/>
  <c r="H41" i="22"/>
  <c r="G41" i="22"/>
  <c r="F41" i="22"/>
  <c r="E41" i="22"/>
  <c r="D41" i="22"/>
  <c r="C41" i="22"/>
  <c r="B41" i="22"/>
  <c r="H24" i="22"/>
  <c r="G24" i="22"/>
  <c r="F24" i="22"/>
  <c r="E24" i="22"/>
  <c r="D24" i="22"/>
  <c r="C24" i="22"/>
  <c r="B24" i="22"/>
  <c r="H15" i="22"/>
  <c r="G15" i="22"/>
  <c r="F15" i="22"/>
  <c r="E15" i="22"/>
  <c r="D15" i="22"/>
  <c r="C15" i="22"/>
  <c r="C94" i="22" s="1"/>
  <c r="C31" i="21" s="1"/>
  <c r="B15" i="22"/>
  <c r="H26" i="21"/>
  <c r="G26" i="21"/>
  <c r="F26" i="21"/>
  <c r="E26" i="21"/>
  <c r="D26" i="21"/>
  <c r="C26" i="21"/>
  <c r="B26" i="21"/>
  <c r="H17" i="21"/>
  <c r="G17" i="21"/>
  <c r="F17" i="21"/>
  <c r="E17" i="21"/>
  <c r="D17" i="21"/>
  <c r="C17" i="21"/>
  <c r="B17" i="21"/>
  <c r="H11" i="21"/>
  <c r="G11" i="21"/>
  <c r="F11" i="21"/>
  <c r="E11" i="21"/>
  <c r="D11" i="21"/>
  <c r="D30" i="21" s="1"/>
  <c r="C11" i="21"/>
  <c r="B11" i="21"/>
  <c r="D94" i="22" l="1"/>
  <c r="D31" i="21" s="1"/>
  <c r="B30" i="21"/>
  <c r="B32" i="21" s="1"/>
  <c r="C30" i="21"/>
  <c r="C32" i="21" s="1"/>
  <c r="D32" i="21"/>
  <c r="H94" i="22"/>
  <c r="H31" i="21" s="1"/>
  <c r="B94" i="22"/>
  <c r="B31" i="21" s="1"/>
  <c r="G94" i="22"/>
  <c r="G31" i="21" s="1"/>
  <c r="E94" i="22"/>
  <c r="E31" i="21" s="1"/>
  <c r="F94" i="22"/>
  <c r="F31" i="21" s="1"/>
  <c r="G30" i="21"/>
  <c r="H30" i="21"/>
  <c r="H32" i="21" s="1"/>
  <c r="F30" i="21"/>
  <c r="E30" i="21"/>
  <c r="G32" i="21" l="1"/>
  <c r="E32" i="21"/>
  <c r="F32" i="21"/>
  <c r="C93" i="20"/>
  <c r="D93" i="20"/>
  <c r="E93" i="20"/>
  <c r="F93" i="20"/>
  <c r="G93" i="20"/>
  <c r="H93" i="20"/>
  <c r="B93" i="20"/>
  <c r="C74" i="20"/>
  <c r="D74" i="20"/>
  <c r="E74" i="20"/>
  <c r="F74" i="20"/>
  <c r="G74" i="20"/>
  <c r="H74" i="20"/>
  <c r="B74" i="20"/>
  <c r="C24" i="20"/>
  <c r="D24" i="20"/>
  <c r="E24" i="20"/>
  <c r="F24" i="20"/>
  <c r="G24" i="20"/>
  <c r="H24" i="20"/>
  <c r="B24" i="20"/>
  <c r="D23" i="19" l="1"/>
  <c r="E23" i="19"/>
  <c r="F23" i="19"/>
  <c r="D49" i="4" l="1"/>
  <c r="E49" i="4"/>
  <c r="F49" i="4"/>
  <c r="C49" i="4"/>
  <c r="G13" i="16" l="1"/>
  <c r="F7" i="15" l="1"/>
  <c r="B13" i="16" l="1"/>
  <c r="C13" i="16"/>
  <c r="B21" i="16"/>
  <c r="C21" i="16"/>
  <c r="B31" i="16"/>
  <c r="C31" i="16"/>
  <c r="D7" i="15" l="1"/>
  <c r="E7" i="15"/>
  <c r="C7" i="15"/>
  <c r="D36" i="10" l="1"/>
  <c r="E36" i="10"/>
  <c r="F36" i="10"/>
  <c r="C36" i="10"/>
  <c r="K21" i="16" l="1"/>
  <c r="K23" i="16" s="1"/>
  <c r="D40" i="4" l="1"/>
  <c r="E40" i="4"/>
  <c r="F40" i="4"/>
  <c r="D57" i="18"/>
  <c r="E57" i="18"/>
  <c r="F57" i="18"/>
  <c r="D8" i="15" l="1"/>
  <c r="D35" i="19"/>
  <c r="E35" i="19"/>
  <c r="F35" i="19"/>
  <c r="C35" i="19"/>
  <c r="D16" i="11"/>
  <c r="E16" i="11"/>
  <c r="F16" i="11"/>
  <c r="C16" i="11"/>
  <c r="D31" i="6"/>
  <c r="E31" i="6"/>
  <c r="F31" i="6"/>
  <c r="C31" i="6"/>
  <c r="D25" i="6"/>
  <c r="E25" i="6"/>
  <c r="F25" i="6"/>
  <c r="C25" i="6"/>
  <c r="H81" i="20"/>
  <c r="G81" i="20"/>
  <c r="F81" i="20"/>
  <c r="E81" i="20"/>
  <c r="D81" i="20"/>
  <c r="C81" i="20"/>
  <c r="B81" i="20"/>
  <c r="C78" i="20"/>
  <c r="D78" i="20"/>
  <c r="E78" i="20"/>
  <c r="F78" i="20"/>
  <c r="G78" i="20"/>
  <c r="H78" i="20"/>
  <c r="B78" i="20"/>
  <c r="B94" i="20" s="1"/>
  <c r="H52" i="20"/>
  <c r="G52" i="20"/>
  <c r="F52" i="20"/>
  <c r="E52" i="20"/>
  <c r="D52" i="20"/>
  <c r="C52" i="20"/>
  <c r="B52" i="20"/>
  <c r="H48" i="20"/>
  <c r="C48" i="20"/>
  <c r="D48" i="20"/>
  <c r="E48" i="20"/>
  <c r="F48" i="20"/>
  <c r="G48" i="20"/>
  <c r="B48" i="20"/>
  <c r="C44" i="20"/>
  <c r="D44" i="20"/>
  <c r="E44" i="20"/>
  <c r="F44" i="20"/>
  <c r="G44" i="20"/>
  <c r="H44" i="20"/>
  <c r="B44" i="20"/>
  <c r="C41" i="20"/>
  <c r="D41" i="20"/>
  <c r="E41" i="20"/>
  <c r="F41" i="20"/>
  <c r="G41" i="20"/>
  <c r="H41" i="20"/>
  <c r="B41" i="20"/>
  <c r="H15" i="20"/>
  <c r="G15" i="20"/>
  <c r="F15" i="20"/>
  <c r="E15" i="20"/>
  <c r="D15" i="20"/>
  <c r="C15" i="20"/>
  <c r="B15" i="20"/>
  <c r="D55" i="13"/>
  <c r="E55" i="13"/>
  <c r="F55" i="13"/>
  <c r="C55" i="13"/>
  <c r="C23" i="19"/>
  <c r="G94" i="20" l="1"/>
  <c r="H94" i="20"/>
  <c r="H31" i="17" s="1"/>
  <c r="D94" i="20"/>
  <c r="D31" i="17" s="1"/>
  <c r="E94" i="20"/>
  <c r="E31" i="17" s="1"/>
  <c r="F94" i="20"/>
  <c r="F31" i="17" s="1"/>
  <c r="C94" i="20"/>
  <c r="B31" i="17"/>
  <c r="C31" i="17"/>
  <c r="G31" i="17"/>
  <c r="D63" i="18"/>
  <c r="E63" i="18"/>
  <c r="F63" i="18"/>
  <c r="C63" i="18"/>
  <c r="D45" i="4" l="1"/>
  <c r="E45" i="4"/>
  <c r="F45" i="4"/>
  <c r="C45" i="4"/>
  <c r="L21" i="16" l="1"/>
  <c r="L23" i="16" s="1"/>
  <c r="M21" i="16"/>
  <c r="M23" i="16" s="1"/>
  <c r="N21" i="16"/>
  <c r="N23" i="16" s="1"/>
  <c r="E8" i="15"/>
  <c r="F8" i="15"/>
  <c r="C8" i="15"/>
  <c r="F40" i="19"/>
  <c r="E40" i="19"/>
  <c r="D40" i="19"/>
  <c r="C40" i="19"/>
  <c r="F9" i="19"/>
  <c r="E9" i="19"/>
  <c r="D9" i="19"/>
  <c r="C9" i="19"/>
  <c r="C57" i="18"/>
  <c r="F24" i="18"/>
  <c r="E24" i="18"/>
  <c r="D24" i="18"/>
  <c r="C24" i="18"/>
  <c r="F9" i="18"/>
  <c r="E9" i="18"/>
  <c r="D9" i="18"/>
  <c r="C9" i="18"/>
  <c r="C26" i="17"/>
  <c r="B26" i="17"/>
  <c r="C17" i="17"/>
  <c r="B17" i="17"/>
  <c r="C11" i="17"/>
  <c r="B11" i="17"/>
  <c r="B30" i="17" s="1"/>
  <c r="D44" i="16"/>
  <c r="D31" i="16"/>
  <c r="D21" i="16"/>
  <c r="D13" i="16"/>
  <c r="H26" i="17"/>
  <c r="G26" i="17"/>
  <c r="F26" i="17"/>
  <c r="E26" i="17"/>
  <c r="D26" i="17"/>
  <c r="H17" i="17"/>
  <c r="G17" i="17"/>
  <c r="F17" i="17"/>
  <c r="E17" i="17"/>
  <c r="D17" i="17"/>
  <c r="H11" i="17"/>
  <c r="G11" i="17"/>
  <c r="F11" i="17"/>
  <c r="E11" i="17"/>
  <c r="E30" i="17" s="1"/>
  <c r="D11" i="17"/>
  <c r="C44" i="16"/>
  <c r="E44" i="16"/>
  <c r="F44" i="16"/>
  <c r="G44" i="16"/>
  <c r="H44" i="16"/>
  <c r="B44" i="16"/>
  <c r="E31" i="16"/>
  <c r="F31" i="16"/>
  <c r="G31" i="16"/>
  <c r="H31" i="16"/>
  <c r="E21" i="16"/>
  <c r="F21" i="16"/>
  <c r="G21" i="16"/>
  <c r="H21" i="16"/>
  <c r="E13" i="16"/>
  <c r="F13" i="16"/>
  <c r="H13" i="16"/>
  <c r="G30" i="17" l="1"/>
  <c r="C30" i="17"/>
  <c r="C32" i="17" s="1"/>
  <c r="F30" i="17"/>
  <c r="H30" i="17"/>
  <c r="D30" i="17"/>
  <c r="D32" i="17" s="1"/>
  <c r="B32" i="17"/>
  <c r="F25" i="18"/>
  <c r="F64" i="18" s="1"/>
  <c r="D25" i="18"/>
  <c r="D64" i="18" s="1"/>
  <c r="E24" i="19"/>
  <c r="E41" i="19" s="1"/>
  <c r="E25" i="18"/>
  <c r="E64" i="18" s="1"/>
  <c r="D24" i="19"/>
  <c r="D41" i="19" s="1"/>
  <c r="C25" i="18"/>
  <c r="D45" i="16"/>
  <c r="D47" i="16" s="1"/>
  <c r="F24" i="19"/>
  <c r="F41" i="19" s="1"/>
  <c r="C24" i="19"/>
  <c r="C45" i="16"/>
  <c r="C47" i="16" s="1"/>
  <c r="B45" i="16"/>
  <c r="B47" i="16" s="1"/>
  <c r="F45" i="16"/>
  <c r="D15" i="15" s="1"/>
  <c r="H45" i="16"/>
  <c r="F15" i="15" s="1"/>
  <c r="G45" i="16"/>
  <c r="E15" i="15" s="1"/>
  <c r="E45" i="16"/>
  <c r="C15" i="15" s="1"/>
  <c r="C41" i="19" l="1"/>
  <c r="C64" i="18"/>
  <c r="J12" i="18"/>
  <c r="C28" i="7"/>
  <c r="C39" i="13"/>
  <c r="C18" i="8"/>
  <c r="C17" i="10"/>
  <c r="C9" i="15"/>
  <c r="C37" i="7"/>
  <c r="C30" i="11"/>
  <c r="F18" i="8"/>
  <c r="F17" i="10"/>
  <c r="F9" i="15"/>
  <c r="F39" i="13"/>
  <c r="F37" i="7"/>
  <c r="F30" i="11"/>
  <c r="E18" i="8"/>
  <c r="E17" i="10"/>
  <c r="E9" i="15"/>
  <c r="E39" i="13"/>
  <c r="E37" i="7"/>
  <c r="E30" i="11"/>
  <c r="D18" i="8"/>
  <c r="D17" i="10"/>
  <c r="D9" i="15"/>
  <c r="D39" i="13"/>
  <c r="D37" i="7"/>
  <c r="D30" i="11"/>
  <c r="C29" i="5"/>
  <c r="D20" i="5"/>
  <c r="D16" i="6"/>
  <c r="D21" i="7"/>
  <c r="D23" i="9"/>
  <c r="D21" i="13"/>
  <c r="E20" i="5"/>
  <c r="E16" i="6"/>
  <c r="E21" i="7"/>
  <c r="E23" i="9"/>
  <c r="E21" i="13"/>
  <c r="F20" i="5"/>
  <c r="F16" i="6"/>
  <c r="F21" i="7"/>
  <c r="F23" i="9"/>
  <c r="F21" i="13"/>
  <c r="C21" i="7"/>
  <c r="C16" i="6"/>
  <c r="C24" i="11"/>
  <c r="C28" i="8"/>
  <c r="C34" i="9"/>
  <c r="C27" i="10"/>
  <c r="C21" i="13"/>
  <c r="D28" i="7"/>
  <c r="D24" i="11"/>
  <c r="D29" i="5"/>
  <c r="D34" i="9"/>
  <c r="D27" i="10"/>
  <c r="E28" i="7"/>
  <c r="E24" i="11"/>
  <c r="E29" i="5"/>
  <c r="E34" i="9"/>
  <c r="E27" i="10"/>
  <c r="F28" i="7"/>
  <c r="F24" i="11"/>
  <c r="F29" i="5"/>
  <c r="F34" i="9"/>
  <c r="F27" i="10"/>
  <c r="D9" i="13"/>
  <c r="E9" i="13"/>
  <c r="F9" i="13"/>
  <c r="D9" i="11"/>
  <c r="E9" i="11"/>
  <c r="E17" i="11" s="1"/>
  <c r="F9" i="11"/>
  <c r="D9" i="10"/>
  <c r="E9" i="10"/>
  <c r="E18" i="10" s="1"/>
  <c r="F9" i="10"/>
  <c r="D9" i="9"/>
  <c r="E9" i="9"/>
  <c r="F9" i="9"/>
  <c r="D9" i="8"/>
  <c r="E9" i="8"/>
  <c r="F9" i="8"/>
  <c r="D9" i="7"/>
  <c r="E9" i="7"/>
  <c r="F9" i="7"/>
  <c r="F22" i="7" s="1"/>
  <c r="D9" i="6"/>
  <c r="E9" i="6"/>
  <c r="F9" i="6"/>
  <c r="D9" i="5"/>
  <c r="D21" i="5" s="1"/>
  <c r="E9" i="5"/>
  <c r="F9" i="5"/>
  <c r="D9" i="4"/>
  <c r="D41" i="4" s="1"/>
  <c r="D50" i="4" s="1"/>
  <c r="E9" i="4"/>
  <c r="F9" i="4"/>
  <c r="C9" i="13"/>
  <c r="D17" i="11"/>
  <c r="C9" i="11"/>
  <c r="C17" i="11" s="1"/>
  <c r="C9" i="10"/>
  <c r="F43" i="9"/>
  <c r="E43" i="9"/>
  <c r="D43" i="9"/>
  <c r="C43" i="9"/>
  <c r="C23" i="9"/>
  <c r="C9" i="9"/>
  <c r="F38" i="8"/>
  <c r="E38" i="8"/>
  <c r="D38" i="8"/>
  <c r="C38" i="8"/>
  <c r="F28" i="8"/>
  <c r="E28" i="8"/>
  <c r="D28" i="8"/>
  <c r="C9" i="8"/>
  <c r="C9" i="7"/>
  <c r="C9" i="6"/>
  <c r="F37" i="5"/>
  <c r="E37" i="5"/>
  <c r="D37" i="5"/>
  <c r="C37" i="5"/>
  <c r="C20" i="5"/>
  <c r="C9" i="5"/>
  <c r="C40" i="4"/>
  <c r="C9" i="4"/>
  <c r="D23" i="1"/>
  <c r="D24" i="1" s="1"/>
  <c r="E23" i="1"/>
  <c r="F23" i="1"/>
  <c r="F24" i="1" s="1"/>
  <c r="C23" i="1"/>
  <c r="D32" i="1"/>
  <c r="E32" i="1"/>
  <c r="F32" i="1"/>
  <c r="C40" i="1"/>
  <c r="C32" i="1"/>
  <c r="F40" i="1"/>
  <c r="E40" i="1"/>
  <c r="D40" i="1"/>
  <c r="C9" i="1"/>
  <c r="E24" i="1"/>
  <c r="F41" i="1" l="1"/>
  <c r="E41" i="1"/>
  <c r="C24" i="1"/>
  <c r="C41" i="1" s="1"/>
  <c r="F17" i="6"/>
  <c r="F32" i="6" s="1"/>
  <c r="E22" i="7"/>
  <c r="E38" i="7" s="1"/>
  <c r="D41" i="1"/>
  <c r="E17" i="6"/>
  <c r="E32" i="6" s="1"/>
  <c r="D22" i="7"/>
  <c r="D38" i="7" s="1"/>
  <c r="E21" i="5"/>
  <c r="E38" i="5" s="1"/>
  <c r="D13" i="15"/>
  <c r="C31" i="11"/>
  <c r="E24" i="9"/>
  <c r="E44" i="9" s="1"/>
  <c r="D17" i="6"/>
  <c r="D32" i="6" s="1"/>
  <c r="C18" i="10"/>
  <c r="C37" i="10" s="1"/>
  <c r="D31" i="11"/>
  <c r="F38" i="7"/>
  <c r="E19" i="8"/>
  <c r="E39" i="8" s="1"/>
  <c r="F18" i="10"/>
  <c r="F37" i="10" s="1"/>
  <c r="D18" i="10"/>
  <c r="D37" i="10" s="1"/>
  <c r="C24" i="9"/>
  <c r="C44" i="9" s="1"/>
  <c r="F12" i="15"/>
  <c r="F22" i="13"/>
  <c r="F56" i="13" s="1"/>
  <c r="D22" i="13"/>
  <c r="D56" i="13" s="1"/>
  <c r="F19" i="8"/>
  <c r="F39" i="8" s="1"/>
  <c r="E31" i="11"/>
  <c r="F21" i="5"/>
  <c r="F38" i="5" s="1"/>
  <c r="E22" i="13"/>
  <c r="E56" i="13" s="1"/>
  <c r="F24" i="9"/>
  <c r="F44" i="9" s="1"/>
  <c r="D24" i="9"/>
  <c r="D44" i="9" s="1"/>
  <c r="D19" i="8"/>
  <c r="D39" i="8" s="1"/>
  <c r="D12" i="15"/>
  <c r="E37" i="10"/>
  <c r="C22" i="13"/>
  <c r="E12" i="15"/>
  <c r="C19" i="8"/>
  <c r="C39" i="8" s="1"/>
  <c r="C22" i="7"/>
  <c r="C38" i="7" s="1"/>
  <c r="C17" i="6"/>
  <c r="C32" i="6" s="1"/>
  <c r="E41" i="4"/>
  <c r="E50" i="4" s="1"/>
  <c r="C21" i="5"/>
  <c r="C38" i="5" s="1"/>
  <c r="C12" i="15"/>
  <c r="F17" i="11"/>
  <c r="F31" i="11" s="1"/>
  <c r="F41" i="4"/>
  <c r="F50" i="4" s="1"/>
  <c r="D38" i="5"/>
  <c r="F10" i="15"/>
  <c r="F11" i="15" s="1"/>
  <c r="E10" i="15"/>
  <c r="E11" i="15" s="1"/>
  <c r="D10" i="15"/>
  <c r="D11" i="15" s="1"/>
  <c r="F13" i="15"/>
  <c r="C13" i="15"/>
  <c r="E13" i="15"/>
  <c r="C10" i="15"/>
  <c r="C11" i="15" s="1"/>
  <c r="C41" i="4"/>
  <c r="C50" i="4" s="1"/>
  <c r="C16" i="15" l="1"/>
  <c r="E46" i="16"/>
  <c r="D16" i="15"/>
  <c r="F46" i="16"/>
  <c r="F16" i="15"/>
  <c r="H46" i="16"/>
  <c r="E16" i="15"/>
  <c r="G46" i="16"/>
  <c r="C56" i="13"/>
  <c r="F14" i="15"/>
  <c r="F17" i="15" s="1"/>
  <c r="E14" i="15"/>
  <c r="E17" i="15" s="1"/>
  <c r="C14" i="15"/>
  <c r="C17" i="15" s="1"/>
  <c r="D14" i="15"/>
  <c r="D17" i="15" s="1"/>
  <c r="D28" i="15" l="1"/>
  <c r="F47" i="16"/>
  <c r="F28" i="15"/>
  <c r="H47" i="16"/>
  <c r="E28" i="15"/>
  <c r="G47" i="16"/>
  <c r="C28" i="15"/>
  <c r="E47" i="16"/>
  <c r="H32" i="17"/>
  <c r="G32" i="17"/>
  <c r="E32" i="17"/>
  <c r="F32" i="17"/>
</calcChain>
</file>

<file path=xl/comments1.xml><?xml version="1.0" encoding="utf-8"?>
<comments xmlns="http://schemas.openxmlformats.org/spreadsheetml/2006/main">
  <authors>
    <author>LENOVO USER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Endringer på lønn som framkommer i Arena etter at konsekvensjustering er foretatt.
Jfr. rapport; årshjulsrapport - lønnsedring er endringer som vises i lønnsarkene. Endringer i forhold til vedtatt budsjett er konsekvensjusteringer (også lønn som ikke ligger i konsekvensjusteringene). NB! artsavhengige endringer bør legges inn under endring lønn i og med at dette er knyttet til endringer her.
</t>
        </r>
      </text>
    </comment>
  </commentList>
</comments>
</file>

<file path=xl/comments10.xml><?xml version="1.0" encoding="utf-8"?>
<comments xmlns="http://schemas.openxmlformats.org/spreadsheetml/2006/main">
  <authors>
    <author>76honped</author>
    <author>Peder Hønsvik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 xml:space="preserve">Økte kapitalkostnader og reduserte finansinntekter ligger her.
</t>
        </r>
      </text>
    </comment>
    <comment ref="C19" authorId="1" shapeId="0">
      <text>
        <r>
          <rPr>
            <sz val="9"/>
            <color indexed="81"/>
            <rFont val="Tahoma"/>
            <family val="2"/>
          </rPr>
          <t xml:space="preserve">Renteutgifter 2014
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>23 leiligheter kr. 10.000,- pr. mnd. 
Halvårsvirkning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 xml:space="preserve">Halvårsvirkning
</t>
        </r>
      </text>
    </comment>
  </commentList>
</comments>
</file>

<file path=xl/comments11.xml><?xml version="1.0" encoding="utf-8"?>
<comments xmlns="http://schemas.openxmlformats.org/spreadsheetml/2006/main">
  <authors>
    <author>76honped</author>
    <author>LENOVO USER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Agresso,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Anslag på skatteinntekter i STB, jfr. også inntektsutjevnende tilskudd (del av rammetilskuddet)
Korrigert ned 14.10.2013 etter framleggelsen av Statsbudsjettet med kr. 222.000,-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Rammetilskudd og inntektsutjevnende tilskudd (det siste er basert på anslag i STB, jfr. også skatteinntektene).
Korrigert ned 14.10.2013 etter framleggelsen av Statsbudsjettet med kr. 285.000,-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 xml:space="preserve">Basert på beregning i vedtatt budsjett 2013.
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 xml:space="preserve">Renteinntekter og utbytte fra eksempelvis NEAS.
</t>
        </r>
      </text>
    </comment>
    <comment ref="E20" authorId="1" shapeId="0">
      <text>
        <r>
          <rPr>
            <sz val="8"/>
            <color indexed="81"/>
            <rFont val="Tahoma"/>
            <family val="2"/>
          </rPr>
          <t>Samkjøres i forhold til utgifter i driftsbudsjettet.
Så langt er tall fra vedtatt budsjett 2013 tatt inn.</t>
        </r>
      </text>
    </comment>
    <comment ref="E35" authorId="1" shapeId="0">
      <text>
        <r>
          <rPr>
            <sz val="8"/>
            <color indexed="81"/>
            <rFont val="Tahoma"/>
            <family val="2"/>
          </rPr>
          <t>Moms knyttet til investerings-budsjettet som skal overføres fra drift til investering for fullfinansiering av prosjekter.
Se inntektspost, linje 12 i dette skjemaet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 xml:space="preserve">Rest på lønnsreguleringsposten etter overføring av midler knyttet til sentralt oppgjør.
</t>
        </r>
      </text>
    </comment>
    <comment ref="C46" authorId="0" shapeId="0">
      <text/>
    </comment>
    <comment ref="D46" authorId="0" shapeId="0">
      <text>
        <r>
          <rPr>
            <sz val="9"/>
            <color indexed="81"/>
            <rFont val="Tahoma"/>
            <family val="2"/>
          </rPr>
          <t xml:space="preserve">Revidert budsjett 2012 (hentes fra samleskjemaet - øverste linje)
</t>
        </r>
      </text>
    </comment>
  </commentList>
</comments>
</file>

<file path=xl/comments12.xml><?xml version="1.0" encoding="utf-8"?>
<comments xmlns="http://schemas.openxmlformats.org/spreadsheetml/2006/main">
  <authors>
    <author>LENOVO USER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ordinært rammetilskudd fratrukket "bykletrekket", pluss inntektsutgjevningen
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Hentet fra KS-modellen, men i tillegg forutsatt at vi mottar skjønnstilskudd som i 2010.
</t>
        </r>
      </text>
    </comment>
  </commentList>
</comments>
</file>

<file path=xl/comments13.xml><?xml version="1.0" encoding="utf-8"?>
<comments xmlns="http://schemas.openxmlformats.org/spreadsheetml/2006/main">
  <authors>
    <author>LENOVO USER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ordinært rammetilskudd fratrukket "bykletrekket", pluss inntektsutgjevningen
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Hentet fra KS-modellen, men i tillegg forutsatt at vi mottar skjønnstilskudd som i 2010.
</t>
        </r>
      </text>
    </comment>
  </commentList>
</comments>
</file>

<file path=xl/comments14.xml><?xml version="1.0" encoding="utf-8"?>
<comments xmlns="http://schemas.openxmlformats.org/spreadsheetml/2006/main">
  <authors>
    <author>LENOVO USER</author>
  </authors>
  <commentList>
    <comment ref="E11" authorId="0" shapeId="0">
      <text>
        <r>
          <rPr>
            <sz val="8"/>
            <color indexed="81"/>
            <rFont val="Tahoma"/>
            <family val="2"/>
          </rPr>
          <t xml:space="preserve">ordinært rammetilskudd fratrukket "bykletrekket", pluss inntektsutgjevningen
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 xml:space="preserve">Hentet fra KS-modellen, men i tillegg forutsatt at vi mottar skjønnstilskudd som i 2010.
</t>
        </r>
      </text>
    </comment>
  </commentList>
</comments>
</file>

<file path=xl/comments2.xml><?xml version="1.0" encoding="utf-8"?>
<comments xmlns="http://schemas.openxmlformats.org/spreadsheetml/2006/main">
  <authors>
    <author>Peder Hønsvik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Spes.ped. Nordlandet skole 50 % stilling.
Spes.ped. Straumsvik skole 40 % stilling.
</t>
        </r>
      </text>
    </comment>
  </commentList>
</comments>
</file>

<file path=xl/comments3.xml><?xml version="1.0" encoding="utf-8"?>
<comments xmlns="http://schemas.openxmlformats.org/spreadsheetml/2006/main">
  <authors>
    <author>Peder Hønsvik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 xml:space="preserve">Fra høsten 2014
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 xml:space="preserve">Fra høsten 2014.
</t>
        </r>
      </text>
    </comment>
  </commentList>
</comments>
</file>

<file path=xl/comments4.xml><?xml version="1.0" encoding="utf-8"?>
<comments xmlns="http://schemas.openxmlformats.org/spreadsheetml/2006/main">
  <authors>
    <author>76honped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kr. 200.000,- ren lønn,
kr. 40.000,- pensjonsutg.
Kr. 15.000,- arb.avg.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kr. 50.000,- ren lønn
kr. 10.000,- pensjonsutg.
Kr. 4.000,- arb.avg.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kr. 70.000,- ren lønn
kr. 14.000,- pensjonsutg.
Kr. 5.000,- arb.avg.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kr. 100.000,- ren lønn
kr. 20.000,- pensjonsutg.
Kr. 8.000,- arb.avg.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kr. 40.000,- ren lønn
kr. 8.000,- pensjonsutg.
Kr. 3.000,- arb.avg.</t>
        </r>
      </text>
    </comment>
  </commentList>
</comments>
</file>

<file path=xl/comments5.xml><?xml version="1.0" encoding="utf-8"?>
<comments xmlns="http://schemas.openxmlformats.org/spreadsheetml/2006/main">
  <authors>
    <author>76honped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 xml:space="preserve">kr. 52.000,- pr mnd januar - juni
</t>
        </r>
      </text>
    </comment>
  </commentList>
</comments>
</file>

<file path=xl/comments6.xml><?xml version="1.0" encoding="utf-8"?>
<comments xmlns="http://schemas.openxmlformats.org/spreadsheetml/2006/main">
  <authors>
    <author>76honped</author>
  </authors>
  <commentList>
    <comment ref="C14" authorId="0" shapeId="0">
      <text>
        <r>
          <rPr>
            <sz val="9"/>
            <color indexed="81"/>
            <rFont val="Tahoma"/>
            <family val="2"/>
          </rPr>
          <t xml:space="preserve">Årlig kr. 200.000,-. Dekkes av fond ?
</t>
        </r>
      </text>
    </comment>
  </commentList>
</comments>
</file>

<file path=xl/comments7.xml><?xml version="1.0" encoding="utf-8"?>
<comments xmlns="http://schemas.openxmlformats.org/spreadsheetml/2006/main">
  <authors>
    <author>Peder Hønsvik</author>
  </authors>
  <commentList>
    <comment ref="C29" authorId="0" shapeId="0">
      <text>
        <r>
          <rPr>
            <sz val="9"/>
            <color indexed="81"/>
            <rFont val="Tahoma"/>
            <family val="2"/>
          </rPr>
          <t xml:space="preserve">10 stk flyktninger
</t>
        </r>
      </text>
    </comment>
  </commentList>
</comments>
</file>

<file path=xl/comments8.xml><?xml version="1.0" encoding="utf-8"?>
<comments xmlns="http://schemas.openxmlformats.org/spreadsheetml/2006/main">
  <authors>
    <author>76honped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 xml:space="preserve">Nettokostnad forutsettes dekt av fond
</t>
        </r>
      </text>
    </comment>
  </commentList>
</comments>
</file>

<file path=xl/comments9.xml><?xml version="1.0" encoding="utf-8"?>
<comments xmlns="http://schemas.openxmlformats.org/spreadsheetml/2006/main">
  <authors>
    <author>Peder Hønsvik</author>
  </authors>
  <commentList>
    <comment ref="D59" authorId="0" shapeId="0">
      <text>
        <r>
          <rPr>
            <sz val="9"/>
            <color indexed="81"/>
            <rFont val="Tahoma"/>
            <family val="2"/>
          </rPr>
          <t xml:space="preserve">Besparelse tilsvarende 1,5 årsverk
</t>
        </r>
      </text>
    </comment>
  </commentList>
</comments>
</file>

<file path=xl/sharedStrings.xml><?xml version="1.0" encoding="utf-8"?>
<sst xmlns="http://schemas.openxmlformats.org/spreadsheetml/2006/main" count="992" uniqueCount="346">
  <si>
    <t>Netto driftsramme</t>
  </si>
  <si>
    <t>Enhet</t>
  </si>
  <si>
    <t>A - Ramme</t>
  </si>
  <si>
    <t>B - Sum konsekvensjustering</t>
  </si>
  <si>
    <t>C - Korrigert ramme (A+B)</t>
  </si>
  <si>
    <t>Konsekvensjustering lønn (lønnsark)</t>
  </si>
  <si>
    <t xml:space="preserve"> Konsekvensjustering av basisbudsjett (helårsvirkning, endrede forutsetninger m.v)</t>
  </si>
  <si>
    <t>Nye tiltak (+)</t>
  </si>
  <si>
    <t>Nye tiltak (-)</t>
  </si>
  <si>
    <t>E- Sum nye tiltak (-)</t>
  </si>
  <si>
    <t>D - Sum nye tiltak (+)</t>
  </si>
  <si>
    <t>Sentral ledelse og fellesfunksjoner</t>
  </si>
  <si>
    <t>Skole</t>
  </si>
  <si>
    <t>Tall i 1000 kroner</t>
  </si>
  <si>
    <t>Barnehage</t>
  </si>
  <si>
    <t>Hjemmetjenesten</t>
  </si>
  <si>
    <t>Habilitering og demensomsorg</t>
  </si>
  <si>
    <t>Sykehjem</t>
  </si>
  <si>
    <t>Helse og Familie</t>
  </si>
  <si>
    <t>NAV</t>
  </si>
  <si>
    <t>Kultur, plan og næring</t>
  </si>
  <si>
    <t>Kommunalteknikk og eiendom</t>
  </si>
  <si>
    <t>Samlet</t>
  </si>
  <si>
    <t>G - Finans (ansvar 9*)</t>
  </si>
  <si>
    <t>Tekst</t>
  </si>
  <si>
    <t>Økonomiplan</t>
  </si>
  <si>
    <t>Regnskap</t>
  </si>
  <si>
    <t>Revidert</t>
  </si>
  <si>
    <t>Frie disponible inntekter</t>
  </si>
  <si>
    <t>Skatt på inntekt og formue</t>
  </si>
  <si>
    <t>Ordinært rammetilskudd</t>
  </si>
  <si>
    <t>Skatt på eiendom (netto)</t>
  </si>
  <si>
    <t>Andre generelle statstilskudd</t>
  </si>
  <si>
    <t>Momskompensasjon investering</t>
  </si>
  <si>
    <t>Sum frie disponible inntekter</t>
  </si>
  <si>
    <t>Finansinntekter/finansutgifter</t>
  </si>
  <si>
    <t>Renteinntekter og utbytte</t>
  </si>
  <si>
    <t>Renteutgifter og andre finansutg.</t>
  </si>
  <si>
    <t>Avdrag på lån</t>
  </si>
  <si>
    <t>Kalkulatoriske kapitalkostnader</t>
  </si>
  <si>
    <t>Avsetninger og bruk av</t>
  </si>
  <si>
    <t>avsetninger</t>
  </si>
  <si>
    <t>Til ubundne avsetninger</t>
  </si>
  <si>
    <t>Bruk av ubundne avsetninger</t>
  </si>
  <si>
    <t>Til bundne avsetninger</t>
  </si>
  <si>
    <t>Mindreforbruk</t>
  </si>
  <si>
    <t>Bruk av likviditetsreserven</t>
  </si>
  <si>
    <t>Netto avsetninger</t>
  </si>
  <si>
    <t>Felles finanser</t>
  </si>
  <si>
    <t>Overført til investeringsregnskapet</t>
  </si>
  <si>
    <t>Banktjenester</t>
  </si>
  <si>
    <t>Driftstilskudd Luna friskole</t>
  </si>
  <si>
    <t>Egenandel AFP</t>
  </si>
  <si>
    <t>Premieavvik pensjon</t>
  </si>
  <si>
    <t>Mottatte avdrag på utlån</t>
  </si>
  <si>
    <t>Leasing PC-utstyr</t>
  </si>
  <si>
    <t>Avsetning tap på fordringer</t>
  </si>
  <si>
    <t>Netto felles finanser</t>
  </si>
  <si>
    <t>Til fordeling drift/avsetning</t>
  </si>
  <si>
    <t>Sum drift (fra skjema 1B)</t>
  </si>
  <si>
    <t>Budsjettskjema 1A - Finanskapitlet - konsekvensjustert</t>
  </si>
  <si>
    <t>Merforbruk/mindreforbruk</t>
  </si>
  <si>
    <t>Lønnsreservepost</t>
  </si>
  <si>
    <t>FDV Eiendom</t>
  </si>
  <si>
    <t>Renter/avdrag KJ</t>
  </si>
  <si>
    <t>Renter/avdrag ØKPL</t>
  </si>
  <si>
    <t>Diff</t>
  </si>
  <si>
    <t>Netto pr. resultatenhet</t>
  </si>
  <si>
    <t>Sum sentral ledelse/fellesfunksjoner</t>
  </si>
  <si>
    <t>Rådmann med fagstab</t>
  </si>
  <si>
    <t>Økonomiavdelingen</t>
  </si>
  <si>
    <t>Personalavdelingen</t>
  </si>
  <si>
    <t>Servicekontor</t>
  </si>
  <si>
    <t>IKT-avdelingen</t>
  </si>
  <si>
    <t>Kirkelig fellesråd</t>
  </si>
  <si>
    <t>Politisk virksomhet, inkludert revisjon</t>
  </si>
  <si>
    <t>Felles skole</t>
  </si>
  <si>
    <t>Stemshaug skole</t>
  </si>
  <si>
    <t>Straumsvik skole</t>
  </si>
  <si>
    <t>Aure barne- og ungdomsskole</t>
  </si>
  <si>
    <t>Leira barneskole</t>
  </si>
  <si>
    <t>Sør-Tustna skole</t>
  </si>
  <si>
    <t>Sum skole</t>
  </si>
  <si>
    <t>Nordlandet barnehage</t>
  </si>
  <si>
    <t>Stemshaug barnehage</t>
  </si>
  <si>
    <t>Aure sentrumsbarnehage</t>
  </si>
  <si>
    <t>Steinhaugen barnehage</t>
  </si>
  <si>
    <t>Sum barnehage</t>
  </si>
  <si>
    <t>Felles barnehage</t>
  </si>
  <si>
    <t>Hjemmetjeneste nord</t>
  </si>
  <si>
    <t>Hjemmetjeneste sør</t>
  </si>
  <si>
    <t>Sum hjemmetjeneste</t>
  </si>
  <si>
    <t>Hjemmetjeneste midt</t>
  </si>
  <si>
    <t>Skogan boliger</t>
  </si>
  <si>
    <t>Solbakken bokollektiv</t>
  </si>
  <si>
    <t>Sum habilitering og demens</t>
  </si>
  <si>
    <t>Felles sykehjem</t>
  </si>
  <si>
    <t>Tustna sykehjem</t>
  </si>
  <si>
    <t>Aure sykehjem</t>
  </si>
  <si>
    <t>Sum sykehjem</t>
  </si>
  <si>
    <t>Felles helse og familie</t>
  </si>
  <si>
    <t>Barnevernstjenester</t>
  </si>
  <si>
    <t>Helsestasjon</t>
  </si>
  <si>
    <t>Jordmortjenesten</t>
  </si>
  <si>
    <t>Legetjenester</t>
  </si>
  <si>
    <t>Psykiatritjenester</t>
  </si>
  <si>
    <t>Fysioterapitjenester</t>
  </si>
  <si>
    <t>Ergoterapitjenester</t>
  </si>
  <si>
    <t>Sum helse og familie</t>
  </si>
  <si>
    <t>Sum NAV</t>
  </si>
  <si>
    <t>Kultur</t>
  </si>
  <si>
    <t>Plan, næring, byggesak, oppmåling og miljø</t>
  </si>
  <si>
    <t>Sum kultur, plan og næring</t>
  </si>
  <si>
    <t>FDV Kommunalteknikk</t>
  </si>
  <si>
    <t>Sum kommunalteknikk og eiendom</t>
  </si>
  <si>
    <t>Sum drift (overføres skjema 1A)</t>
  </si>
  <si>
    <t>Kontroll opp mot Arena</t>
  </si>
  <si>
    <t>ikke i Arena</t>
  </si>
  <si>
    <t xml:space="preserve"> - </t>
  </si>
  <si>
    <t>rente- og avdragsutgifter konsekvensjuster dvs. uten nye låneopptak fra 2014</t>
  </si>
  <si>
    <t>Beregning av ramme budsjett 2014/økonomiplan 2014-2017</t>
  </si>
  <si>
    <t>Revidert budsjett 2013</t>
  </si>
  <si>
    <t>F - Sum justert ramme (C+D+E) (bud 2014)</t>
  </si>
  <si>
    <t>F - Sum korrigert ramme (C+D+E) (bud 2014)</t>
  </si>
  <si>
    <t>Bud 2013</t>
  </si>
  <si>
    <t>Korrigering fordelte utgifter</t>
  </si>
  <si>
    <t>Økt kostnad ephorte</t>
  </si>
  <si>
    <t>Økt kostnad Gerica fagsystem</t>
  </si>
  <si>
    <t>Redusert kostnad LØP-system</t>
  </si>
  <si>
    <t>Økt kostnad tekniske fagsystem</t>
  </si>
  <si>
    <t>Drifting av barenhageløftet</t>
  </si>
  <si>
    <t>Økt kostnad portalløsning via IKT-ORKidè</t>
  </si>
  <si>
    <t>Korrigering Skansen</t>
  </si>
  <si>
    <t>Lokal ryddeprosess</t>
  </si>
  <si>
    <t>Skansen ORKidè - andel Aure kommune</t>
  </si>
  <si>
    <t>Justert tilskudd til Kirken (korr. lønn m.v.)</t>
  </si>
  <si>
    <t>Tilskudd til trossamfunn</t>
  </si>
  <si>
    <t>Nytt reglement - godtgj. ordf./varaordf.</t>
  </si>
  <si>
    <t>Nytt reglement - kommunestyret</t>
  </si>
  <si>
    <t>Nytt reglement - formannskapet</t>
  </si>
  <si>
    <t>Kontingenter (bl.a. petroleumssamarbeidet)</t>
  </si>
  <si>
    <t>Tilskudd nyetablerere</t>
  </si>
  <si>
    <t>Nytt reglement - HEOP</t>
  </si>
  <si>
    <t>Nytt reglement - KOMUT</t>
  </si>
  <si>
    <t>Nytt reglement - ADM</t>
  </si>
  <si>
    <t>Økt kostnad innkjøpssamarbeidet</t>
  </si>
  <si>
    <t>Overformynderiet</t>
  </si>
  <si>
    <t>Nytt reglement - andre råd og utvalg</t>
  </si>
  <si>
    <t>Stemmer med Arena</t>
  </si>
  <si>
    <t>Valg (kommunevalg 2015/Stortingsvalg 2017</t>
  </si>
  <si>
    <t>Økt kontingent - interkomm. arbeidsgiverkontr.</t>
  </si>
  <si>
    <t>Engangstiltak - lekeplasser skoler/barnehager</t>
  </si>
  <si>
    <t>Engangstiltak - utbedring Nordlandet skole</t>
  </si>
  <si>
    <t>Engangstiltak - utbedring Straumsvik skole</t>
  </si>
  <si>
    <t>Engangstiltak - oppgrad. Sprinkelanl. Tustna sj.</t>
  </si>
  <si>
    <t>Engangstiltak - Div. utbedring Kråksundet</t>
  </si>
  <si>
    <t>Engangstiltak - utbedring Aurelånna</t>
  </si>
  <si>
    <t>Engangstiltak - oppgrad. fiskerihavner</t>
  </si>
  <si>
    <t>Engangstiltak - veier - Husbyveien</t>
  </si>
  <si>
    <t>Engangstiltak - veier - Gjeladalen</t>
  </si>
  <si>
    <t>Tilskudd til private veier</t>
  </si>
  <si>
    <t>Arena ok</t>
  </si>
  <si>
    <t>J - Overskudd/underskudd (korrigert)</t>
  </si>
  <si>
    <t>I - Overskudd/underskudd (inkl. +/- tiltak)</t>
  </si>
  <si>
    <t>H - Overskudd/underskudd (konsekvensjust.)</t>
  </si>
  <si>
    <t>Oppjustering av tilskudd private barnehager</t>
  </si>
  <si>
    <t>Korrigering - bruk av bundne fond</t>
  </si>
  <si>
    <t>Vikarkostnader helligdag - hj.tj. Nord</t>
  </si>
  <si>
    <t>Lønn ferievikarer - hj.tj. Nord</t>
  </si>
  <si>
    <t>Leasing av transportmidler - drivstoff m.v.</t>
  </si>
  <si>
    <t>Reduserte egenbetalinger</t>
  </si>
  <si>
    <t>Refusjon sykelønn (deltidsprosjektet)</t>
  </si>
  <si>
    <t>Ekstrahjelp - hj.tj. Sør</t>
  </si>
  <si>
    <t>Regulativbestemte tillegg - hj.tj. Nord</t>
  </si>
  <si>
    <t>Overtid - hj.tj. Sør</t>
  </si>
  <si>
    <t>Økte driftsutg. egne transportmidler (Nord)</t>
  </si>
  <si>
    <t>Økte driftsutg. egne transportmidler (Sør)</t>
  </si>
  <si>
    <t>Serviceavtale m/dekk for egne biler (årlig)</t>
  </si>
  <si>
    <t>Avvikling av leasingbilordningen (dr.utg.)</t>
  </si>
  <si>
    <t>50 % stilling (Gerica)</t>
  </si>
  <si>
    <t>Ref. sykelønn Solbakken (deltidsprosjektet)</t>
  </si>
  <si>
    <t>Ref. sykelønn Skogan (deltidsprosjektet)</t>
  </si>
  <si>
    <t>Tilskudd Helsedir. - dagaktivitetstilbud</t>
  </si>
  <si>
    <t>40 % stiling (helg) - Bokollektivet</t>
  </si>
  <si>
    <t>40 % hjelpepl. - Bokollektivet (praktisk bist.)</t>
  </si>
  <si>
    <t>20 % stilling - Skogan (boveiledning)</t>
  </si>
  <si>
    <t>Redusert innleie alle avd. (tilsvarende 15 %)</t>
  </si>
  <si>
    <t>Ref. sykelønn Tustna (deltidsprosjektet)</t>
  </si>
  <si>
    <t>Ekstrahjelp - Aure helsetun</t>
  </si>
  <si>
    <t>Ref. sykelønn Aure (deltidsprosjektet)</t>
  </si>
  <si>
    <t>Opplæringsfond HEPLO</t>
  </si>
  <si>
    <t>Tustna sykehjem - brukerbetaling</t>
  </si>
  <si>
    <t>Tustna sykehjem - kostpenger</t>
  </si>
  <si>
    <t>Tustna sykehjem - salg av mat</t>
  </si>
  <si>
    <t>Aure sykehjem - kostpenger</t>
  </si>
  <si>
    <t>Tilskudd Stat/Helseforetak (ø-hjelp)</t>
  </si>
  <si>
    <t>Vikarutgifter - seniorer (Aure)</t>
  </si>
  <si>
    <t>Vikarutgifter - seniorer (Tustna)</t>
  </si>
  <si>
    <t>Bidrag livsopphold</t>
  </si>
  <si>
    <t>Refusjon til Stat - lønn NAV-leder 30 %</t>
  </si>
  <si>
    <t>Reduksjon Kvalifiseringsprogrammet</t>
  </si>
  <si>
    <t>Korrigering i forhold til bruk/avsetning fond</t>
  </si>
  <si>
    <t>Merkostnader LØP 2014</t>
  </si>
  <si>
    <t>Aure kommunes andel - pasientskadeerstatning</t>
  </si>
  <si>
    <t>Kontingent Kystlab</t>
  </si>
  <si>
    <t>Redusert statstilskudd introduksjonsordningen</t>
  </si>
  <si>
    <t>Medfinansiering - samhandlingsreformen</t>
  </si>
  <si>
    <t>Økte kostnader legeskyssbåt (Øyvakt)</t>
  </si>
  <si>
    <t>Tilskudd frivillighetssentral</t>
  </si>
  <si>
    <t>Bosetting av flyktninger - økte driftskostnader</t>
  </si>
  <si>
    <t>Bosetting av flyktninger - økt statstilskudd</t>
  </si>
  <si>
    <t>Korrigering av disposisjonspost (felles)</t>
  </si>
  <si>
    <t>Konsekvensjustering ABUS - tiltak elev m.v.</t>
  </si>
  <si>
    <t>Konsekvensjustering Leira skole</t>
  </si>
  <si>
    <t>Konsekvensjustering Sør-Tustna skole</t>
  </si>
  <si>
    <t>Lærlinger (2 stk.)</t>
  </si>
  <si>
    <t>Konsekvensjustering Nordlandet skole</t>
  </si>
  <si>
    <t>Stillingsressurs - spes.ped.</t>
  </si>
  <si>
    <t>Kompetanseutvikling assistenter skole/SFO/bh</t>
  </si>
  <si>
    <t>Stillingsressurs - læringsmiljøteam PPT</t>
  </si>
  <si>
    <t>Generelle driftstiltak skole</t>
  </si>
  <si>
    <t>Stillingsreduksjoner</t>
  </si>
  <si>
    <t>Generelle kutt i driftsbudsjettet</t>
  </si>
  <si>
    <t>Kompetanseutvikling Skole/SFO/barnehage</t>
  </si>
  <si>
    <t>50 % stilling kokk</t>
  </si>
  <si>
    <t>Stillingskutt - 50 % stilling Steinhaugen</t>
  </si>
  <si>
    <t>Stillingskutt - 50 % stilling Aure</t>
  </si>
  <si>
    <t>Kostnadsøkning Nødnettet/110-sentralen</t>
  </si>
  <si>
    <t>Konsekvensjustering disposisjonspost</t>
  </si>
  <si>
    <t>Konsekvensjustering selvkost (bl.a. lønn)</t>
  </si>
  <si>
    <t>Tilskudd - Tustna IL (NM Bueskyting)</t>
  </si>
  <si>
    <t>Norsk Digital Geovekst - 3 års avtale</t>
  </si>
  <si>
    <t>LUK-prosjekt 3 år (nettoutgift)</t>
  </si>
  <si>
    <t>Tilskudd - Norway Events AS</t>
  </si>
  <si>
    <t>Tilskudd - Melkekvoter</t>
  </si>
  <si>
    <t>Tilskudd - Landbruk Nordvest</t>
  </si>
  <si>
    <t>Kommunalt driftstilskudd veterinærer</t>
  </si>
  <si>
    <t>Økt statstilskudd veterinærvakt</t>
  </si>
  <si>
    <t>Rullering av arealplan</t>
  </si>
  <si>
    <t>Tilskudd IMDI</t>
  </si>
  <si>
    <t>Kjøp av plass ved Signo</t>
  </si>
  <si>
    <t>Lekeplasser</t>
  </si>
  <si>
    <t>Kråksundet -utbedringer</t>
  </si>
  <si>
    <t>Aurelånna -utbedringer</t>
  </si>
  <si>
    <t>Oppgradering av fiskerihavner</t>
  </si>
  <si>
    <t>Nordlandet skole-ventilasjonsanlegg</t>
  </si>
  <si>
    <t>Nordlandet skole tilrettelegging i smbm utflytting av barnehage</t>
  </si>
  <si>
    <t>Solbakken bosenter -tilrettelegg.spes.bruker +vedl.</t>
  </si>
  <si>
    <t>Aure rådhus-slokkeanlegg (krav iflg.brannsyn)</t>
  </si>
  <si>
    <t>Leira oms.boliger -malingsarbeid utv.bygg</t>
  </si>
  <si>
    <t xml:space="preserve">Aure helsesenter -div utbedr.tiltak </t>
  </si>
  <si>
    <t>Tustna sykehjem- div.rep.skader på bygget</t>
  </si>
  <si>
    <t>Tustna legesenter- ventilasjonsanlegg</t>
  </si>
  <si>
    <t>Aure dagsenter- etterisolering og maling</t>
  </si>
  <si>
    <t>Leira skole- ventilasjonsanlegg</t>
  </si>
  <si>
    <t>Sør-Tustna skole- vedl.innerom  og rep.utvendig</t>
  </si>
  <si>
    <t>Sør-Tustna idr.bygg- isolere basseng og ventilasj.</t>
  </si>
  <si>
    <t>Mjosundet skole- utv.vedlikehald</t>
  </si>
  <si>
    <t>Kulturskolen Nordheim- nye vinduer,nytt tak m.m.</t>
  </si>
  <si>
    <t>Stemshaug barnehage- malingsarb/fjerna brakker</t>
  </si>
  <si>
    <t xml:space="preserve">Aure sentr.barnehage- utvendig maling </t>
  </si>
  <si>
    <t>Aure rådhus- div.utv.vedlh av vegger og tak</t>
  </si>
  <si>
    <t>Tustna gml.komm.hus- utv.malingsarbeid</t>
  </si>
  <si>
    <t>Kråksundet sjøbruksmuseum- div.utbedr. Kjøkken mm</t>
  </si>
  <si>
    <t>Kommunale boliger- lekkasjer på tak/pipe</t>
  </si>
  <si>
    <t>Skogan boliger- renovering innv.</t>
  </si>
  <si>
    <t>Radontiltak Sør-Tustna skole + utleigebygninger</t>
  </si>
  <si>
    <t>Tustna sykehjem-brannkrav utarb.rapport</t>
  </si>
  <si>
    <t>Prosjektarbeider stilling 100%</t>
  </si>
  <si>
    <t>Renhaldsledar auke frå 40 til 80% stilling</t>
  </si>
  <si>
    <t>Innsparing ved endra rutiner reinhald</t>
  </si>
  <si>
    <t>Innsparing ved omlegging til meire prosjektretta arbeid</t>
  </si>
  <si>
    <t>Gjeladalen-snuplass</t>
  </si>
  <si>
    <t>Husbyvegen- utbedringer</t>
  </si>
  <si>
    <t>Bil-og utstyr til vegdrifta</t>
  </si>
  <si>
    <t>Skogrydding komm.vegar</t>
  </si>
  <si>
    <t>EL-kjørebok komm.biler</t>
  </si>
  <si>
    <t>Drift av Aure sentralbane</t>
  </si>
  <si>
    <t>Voksenopplæringen</t>
  </si>
  <si>
    <t>Økte tiltak seniorer</t>
  </si>
  <si>
    <t>Ikke rettet i Arena</t>
  </si>
  <si>
    <t>Sykevikar vakant 20 % - 12 mnd</t>
  </si>
  <si>
    <t>Digitale verktøy; telefoner, fotoapparat</t>
  </si>
  <si>
    <t xml:space="preserve">Tiltak for lyddemping </t>
  </si>
  <si>
    <t>Elektronisk kjørebok (Hjemmetj./HeFam)</t>
  </si>
  <si>
    <t>Diverse utgifter - dagaktivitetstilbud</t>
  </si>
  <si>
    <t>20 % stilling - Skogan (barn/unge)</t>
  </si>
  <si>
    <t>Tilskudd Norway Events</t>
  </si>
  <si>
    <t>Tilskudd Kraftverk Foldfjorden</t>
  </si>
  <si>
    <t>Tilskudd Landbruk Nordvest</t>
  </si>
  <si>
    <t>Formidling og arrangement</t>
  </si>
  <si>
    <t>Utarb. Turkart</t>
  </si>
  <si>
    <t>Oppmålingsforretning</t>
  </si>
  <si>
    <t>Plan og eiendom - nettbrett</t>
  </si>
  <si>
    <t>Tilskudd Ertvågøya IL - klubbhus</t>
  </si>
  <si>
    <t>Bygdebokprosjektet</t>
  </si>
  <si>
    <t>Nedlegging av kinotilbud Leira</t>
  </si>
  <si>
    <t>Inventar og utstyr - kulturskolen</t>
  </si>
  <si>
    <t>Inventar og utstyr - museum</t>
  </si>
  <si>
    <t>Utviklingsmidler - museum</t>
  </si>
  <si>
    <t>Kjøp av konsulenttj. - museum</t>
  </si>
  <si>
    <t>Ekstrahjelp</t>
  </si>
  <si>
    <t>Tidsavgrenset lønn</t>
  </si>
  <si>
    <t>Konsulenttjenester</t>
  </si>
  <si>
    <t>Økte gebyr - PBL og Matrikkel</t>
  </si>
  <si>
    <t>Bilgodtgjørelser</t>
  </si>
  <si>
    <t>Oppgraderingsavtaler - matrikkel m.v.</t>
  </si>
  <si>
    <t>Vegskader Ørbogveien (Blomtua-Karlsvika)</t>
  </si>
  <si>
    <t>Reduserte utgifter introduksjonsordningen</t>
  </si>
  <si>
    <t>Sprinkleranlegg - Tustna sykehjem</t>
  </si>
  <si>
    <t>Finanskostnader - nye investeringer (selvkost)</t>
  </si>
  <si>
    <t>Finanskostnader - nye investeringer (ordinære)</t>
  </si>
  <si>
    <t>Økte driftsutgifter FDV (omsorgsboliger)</t>
  </si>
  <si>
    <t>Inntekter - nye investeringer (omsorgsboliger)</t>
  </si>
  <si>
    <t>Bombesparelser (helbom)</t>
  </si>
  <si>
    <t>Forventning om kutt basert på strukturprosjekt</t>
  </si>
  <si>
    <t>Div driftsutg. - telefon, kontorutg.</t>
  </si>
  <si>
    <t>Rettet i Arena</t>
  </si>
  <si>
    <t>(reduksjon av hjemler)</t>
  </si>
  <si>
    <t>Budsjettskjema 1A - Finanskapitlet - ØKPL 2014-2017</t>
  </si>
  <si>
    <t>Budsjettskjema 1B - Enhetenes driftsrammer - ØKPL 2014-2017</t>
  </si>
  <si>
    <t>Stab/fagavd. (Skansen m.v.)</t>
  </si>
  <si>
    <t>Nordlandet skole</t>
  </si>
  <si>
    <t>Flyktningetjenester</t>
  </si>
  <si>
    <t>Momskompensasjon investering/drift</t>
  </si>
  <si>
    <t>Overføring kap.bud. (egenkap.tilsk. KLP)</t>
  </si>
  <si>
    <t>Driftstilskudd Luna Friskole</t>
  </si>
  <si>
    <t>For myer avsatt feriepenger</t>
  </si>
  <si>
    <t>Overføring fra kommuner</t>
  </si>
  <si>
    <t>Overføringer til kommuner</t>
  </si>
  <si>
    <t>Sum felles finanser</t>
  </si>
  <si>
    <t>Overføring fra andre (private)</t>
  </si>
  <si>
    <t>Banktjenester, leasing PC-utstyr m.v.</t>
  </si>
  <si>
    <t>Avsatt til lønnsøkning (lønnsregulering)</t>
  </si>
  <si>
    <t>Avsatt tap på fordringer</t>
  </si>
  <si>
    <t>Skatt på eiendom</t>
  </si>
  <si>
    <t>Fordeling</t>
  </si>
  <si>
    <t>Regnskapsmessig mindreforbruk</t>
  </si>
  <si>
    <t>EPC-prosjekt (energibesparelse)</t>
  </si>
  <si>
    <t>Lagt i Arena</t>
  </si>
  <si>
    <t>lagt i Arena</t>
  </si>
  <si>
    <t>Div reduksjoner 31100</t>
  </si>
  <si>
    <t>0,37 årsverk</t>
  </si>
  <si>
    <t>0,52 årsverk</t>
  </si>
  <si>
    <t>Kommunestyrets vedtak i k.sak 84/13</t>
  </si>
  <si>
    <t>Aure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</si>
</sst>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1" xfId="0" applyFont="1" applyFill="1" applyBorder="1"/>
    <xf numFmtId="164" fontId="6" fillId="2" borderId="1" xfId="1" applyNumberFormat="1" applyFont="1" applyFill="1" applyBorder="1" applyAlignment="1">
      <alignment horizontal="right"/>
    </xf>
    <xf numFmtId="0" fontId="5" fillId="2" borderId="2" xfId="0" applyFont="1" applyFill="1" applyBorder="1"/>
    <xf numFmtId="164" fontId="6" fillId="2" borderId="2" xfId="1" applyNumberFormat="1" applyFont="1" applyFill="1" applyBorder="1" applyAlignment="1">
      <alignment horizontal="right"/>
    </xf>
    <xf numFmtId="0" fontId="3" fillId="2" borderId="2" xfId="0" applyFont="1" applyFill="1" applyBorder="1"/>
    <xf numFmtId="165" fontId="3" fillId="2" borderId="2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3" borderId="0" xfId="0" applyFont="1" applyFill="1"/>
    <xf numFmtId="0" fontId="7" fillId="3" borderId="0" xfId="0" applyFont="1" applyFill="1"/>
    <xf numFmtId="0" fontId="7" fillId="0" borderId="3" xfId="0" applyFont="1" applyBorder="1"/>
    <xf numFmtId="165" fontId="6" fillId="0" borderId="3" xfId="1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0" fontId="5" fillId="4" borderId="2" xfId="0" applyFont="1" applyFill="1" applyBorder="1"/>
    <xf numFmtId="165" fontId="5" fillId="4" borderId="2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165" fontId="6" fillId="0" borderId="0" xfId="1" applyNumberFormat="1" applyFont="1" applyAlignment="1">
      <alignment horizontal="right"/>
    </xf>
    <xf numFmtId="0" fontId="5" fillId="0" borderId="0" xfId="0" applyFont="1"/>
    <xf numFmtId="165" fontId="8" fillId="0" borderId="0" xfId="1" applyNumberFormat="1" applyFont="1" applyBorder="1" applyAlignment="1">
      <alignment horizontal="right"/>
    </xf>
    <xf numFmtId="0" fontId="5" fillId="5" borderId="0" xfId="0" applyFont="1" applyFill="1"/>
    <xf numFmtId="0" fontId="7" fillId="5" borderId="0" xfId="0" applyFont="1" applyFill="1"/>
    <xf numFmtId="165" fontId="10" fillId="4" borderId="2" xfId="1" applyNumberFormat="1" applyFont="1" applyFill="1" applyBorder="1" applyAlignment="1">
      <alignment horizontal="right"/>
    </xf>
    <xf numFmtId="0" fontId="3" fillId="6" borderId="2" xfId="0" applyFont="1" applyFill="1" applyBorder="1"/>
    <xf numFmtId="165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left"/>
    </xf>
    <xf numFmtId="165" fontId="8" fillId="0" borderId="0" xfId="1" applyNumberFormat="1" applyFont="1" applyFill="1" applyBorder="1" applyAlignment="1">
      <alignment horizontal="right"/>
    </xf>
    <xf numFmtId="165" fontId="10" fillId="6" borderId="2" xfId="1" applyNumberFormat="1" applyFont="1" applyFill="1" applyBorder="1" applyAlignment="1">
      <alignment horizontal="right"/>
    </xf>
    <xf numFmtId="165" fontId="12" fillId="0" borderId="0" xfId="1" applyNumberFormat="1" applyFont="1"/>
    <xf numFmtId="165" fontId="12" fillId="0" borderId="0" xfId="1" applyNumberFormat="1" applyFont="1"/>
    <xf numFmtId="165" fontId="13" fillId="0" borderId="0" xfId="1" applyNumberFormat="1" applyFont="1" applyBorder="1" applyAlignment="1">
      <alignment horizontal="right"/>
    </xf>
    <xf numFmtId="165" fontId="14" fillId="4" borderId="2" xfId="1" applyNumberFormat="1" applyFont="1" applyFill="1" applyBorder="1" applyAlignment="1">
      <alignment horizontal="right"/>
    </xf>
    <xf numFmtId="165" fontId="15" fillId="0" borderId="0" xfId="1" applyNumberFormat="1" applyFont="1"/>
    <xf numFmtId="0" fontId="16" fillId="9" borderId="5" xfId="0" applyFont="1" applyFill="1" applyBorder="1"/>
    <xf numFmtId="0" fontId="16" fillId="9" borderId="5" xfId="0" applyFont="1" applyFill="1" applyBorder="1" applyAlignment="1">
      <alignment horizontal="center"/>
    </xf>
    <xf numFmtId="0" fontId="16" fillId="9" borderId="6" xfId="0" applyFont="1" applyFill="1" applyBorder="1"/>
    <xf numFmtId="0" fontId="16" fillId="9" borderId="6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7" fillId="0" borderId="0" xfId="0" applyFont="1"/>
    <xf numFmtId="0" fontId="17" fillId="7" borderId="5" xfId="0" applyFont="1" applyFill="1" applyBorder="1" applyAlignment="1">
      <alignment horizontal="center"/>
    </xf>
    <xf numFmtId="0" fontId="17" fillId="0" borderId="10" xfId="0" applyFont="1" applyBorder="1"/>
    <xf numFmtId="165" fontId="17" fillId="0" borderId="10" xfId="1" applyNumberFormat="1" applyFont="1" applyBorder="1"/>
    <xf numFmtId="165" fontId="16" fillId="11" borderId="11" xfId="1" applyNumberFormat="1" applyFont="1" applyFill="1" applyBorder="1"/>
    <xf numFmtId="0" fontId="17" fillId="7" borderId="5" xfId="0" applyFont="1" applyFill="1" applyBorder="1"/>
    <xf numFmtId="0" fontId="16" fillId="0" borderId="10" xfId="0" applyFont="1" applyBorder="1"/>
    <xf numFmtId="0" fontId="17" fillId="0" borderId="12" xfId="0" applyFont="1" applyBorder="1"/>
    <xf numFmtId="0" fontId="16" fillId="11" borderId="11" xfId="0" applyFont="1" applyFill="1" applyBorder="1"/>
    <xf numFmtId="0" fontId="16" fillId="11" borderId="13" xfId="0" applyFont="1" applyFill="1" applyBorder="1"/>
    <xf numFmtId="0" fontId="17" fillId="0" borderId="5" xfId="0" applyFont="1" applyBorder="1"/>
    <xf numFmtId="0" fontId="17" fillId="0" borderId="13" xfId="0" applyFont="1" applyBorder="1"/>
    <xf numFmtId="165" fontId="13" fillId="0" borderId="10" xfId="1" applyNumberFormat="1" applyFont="1" applyBorder="1"/>
    <xf numFmtId="165" fontId="14" fillId="11" borderId="11" xfId="1" applyNumberFormat="1" applyFont="1" applyFill="1" applyBorder="1"/>
    <xf numFmtId="0" fontId="16" fillId="8" borderId="11" xfId="0" applyFont="1" applyFill="1" applyBorder="1"/>
    <xf numFmtId="165" fontId="16" fillId="8" borderId="11" xfId="1" applyNumberFormat="1" applyFont="1" applyFill="1" applyBorder="1"/>
    <xf numFmtId="0" fontId="16" fillId="10" borderId="11" xfId="0" applyFont="1" applyFill="1" applyBorder="1"/>
    <xf numFmtId="165" fontId="14" fillId="10" borderId="11" xfId="1" applyNumberFormat="1" applyFont="1" applyFill="1" applyBorder="1"/>
    <xf numFmtId="49" fontId="0" fillId="0" borderId="0" xfId="0" applyNumberFormat="1"/>
    <xf numFmtId="165" fontId="13" fillId="12" borderId="0" xfId="1" applyNumberFormat="1" applyFont="1" applyFill="1" applyBorder="1" applyAlignment="1">
      <alignment horizontal="center"/>
    </xf>
    <xf numFmtId="0" fontId="7" fillId="0" borderId="0" xfId="0" applyFont="1" applyFill="1"/>
    <xf numFmtId="165" fontId="13" fillId="0" borderId="0" xfId="1" applyNumberFormat="1" applyFont="1" applyFill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5" fontId="13" fillId="0" borderId="10" xfId="1" applyNumberFormat="1" applyFont="1" applyFill="1" applyBorder="1"/>
    <xf numFmtId="0" fontId="0" fillId="0" borderId="0" xfId="0"/>
    <xf numFmtId="0" fontId="17" fillId="0" borderId="10" xfId="0" applyFont="1" applyBorder="1"/>
    <xf numFmtId="165" fontId="6" fillId="0" borderId="10" xfId="1" applyNumberFormat="1" applyFont="1" applyBorder="1"/>
    <xf numFmtId="165" fontId="5" fillId="11" borderId="11" xfId="1" applyNumberFormat="1" applyFont="1" applyFill="1" applyBorder="1"/>
    <xf numFmtId="0" fontId="17" fillId="0" borderId="10" xfId="0" applyFont="1" applyBorder="1"/>
    <xf numFmtId="0" fontId="17" fillId="0" borderId="6" xfId="0" applyFont="1" applyBorder="1"/>
    <xf numFmtId="0" fontId="0" fillId="0" borderId="0" xfId="0"/>
    <xf numFmtId="0" fontId="17" fillId="0" borderId="10" xfId="0" applyFont="1" applyBorder="1"/>
    <xf numFmtId="165" fontId="17" fillId="0" borderId="14" xfId="1" applyNumberFormat="1" applyFont="1" applyBorder="1"/>
    <xf numFmtId="0" fontId="17" fillId="0" borderId="10" xfId="0" applyFont="1" applyFill="1" applyBorder="1"/>
    <xf numFmtId="165" fontId="6" fillId="0" borderId="10" xfId="1" applyNumberFormat="1" applyFont="1" applyFill="1" applyBorder="1"/>
    <xf numFmtId="0" fontId="20" fillId="0" borderId="10" xfId="0" applyFont="1" applyFill="1" applyBorder="1"/>
    <xf numFmtId="0" fontId="20" fillId="0" borderId="6" xfId="0" applyFont="1" applyBorder="1"/>
    <xf numFmtId="165" fontId="0" fillId="0" borderId="0" xfId="0" applyNumberFormat="1"/>
    <xf numFmtId="165" fontId="17" fillId="0" borderId="6" xfId="3" applyNumberFormat="1" applyFont="1" applyBorder="1" applyAlignment="1">
      <alignment horizontal="right"/>
    </xf>
    <xf numFmtId="165" fontId="17" fillId="0" borderId="6" xfId="4" applyNumberFormat="1" applyFont="1" applyBorder="1" applyAlignment="1">
      <alignment horizontal="right"/>
    </xf>
    <xf numFmtId="165" fontId="17" fillId="0" borderId="10" xfId="3" applyNumberFormat="1" applyFont="1" applyFill="1" applyBorder="1" applyAlignment="1">
      <alignment horizontal="right"/>
    </xf>
    <xf numFmtId="165" fontId="17" fillId="0" borderId="10" xfId="4" applyNumberFormat="1" applyFont="1" applyFill="1" applyBorder="1" applyAlignment="1">
      <alignment horizontal="right"/>
    </xf>
    <xf numFmtId="165" fontId="17" fillId="0" borderId="10" xfId="5" applyNumberFormat="1" applyFont="1" applyBorder="1" applyAlignment="1">
      <alignment horizontal="right"/>
    </xf>
    <xf numFmtId="0" fontId="17" fillId="0" borderId="10" xfId="0" applyFont="1" applyBorder="1"/>
    <xf numFmtId="165" fontId="17" fillId="0" borderId="6" xfId="5" applyNumberFormat="1" applyFont="1" applyBorder="1" applyAlignment="1">
      <alignment horizontal="right"/>
    </xf>
    <xf numFmtId="165" fontId="17" fillId="0" borderId="10" xfId="6" applyNumberFormat="1" applyFont="1" applyBorder="1" applyAlignment="1">
      <alignment horizontal="right"/>
    </xf>
    <xf numFmtId="165" fontId="17" fillId="0" borderId="6" xfId="6" applyNumberFormat="1" applyFont="1" applyBorder="1" applyAlignment="1">
      <alignment horizontal="right"/>
    </xf>
    <xf numFmtId="165" fontId="17" fillId="0" borderId="10" xfId="7" applyNumberFormat="1" applyFont="1" applyBorder="1" applyAlignment="1">
      <alignment horizontal="right"/>
    </xf>
    <xf numFmtId="0" fontId="0" fillId="0" borderId="0" xfId="0"/>
    <xf numFmtId="0" fontId="17" fillId="0" borderId="10" xfId="0" applyFont="1" applyBorder="1"/>
    <xf numFmtId="165" fontId="17" fillId="0" borderId="10" xfId="8" applyNumberFormat="1" applyFont="1" applyBorder="1" applyAlignment="1">
      <alignment horizontal="right"/>
    </xf>
    <xf numFmtId="0" fontId="17" fillId="0" borderId="10" xfId="0" applyFont="1" applyBorder="1"/>
    <xf numFmtId="0" fontId="20" fillId="0" borderId="6" xfId="0" applyFont="1" applyBorder="1"/>
    <xf numFmtId="0" fontId="20" fillId="0" borderId="13" xfId="0" applyFont="1" applyBorder="1"/>
    <xf numFmtId="0" fontId="0" fillId="0" borderId="0" xfId="0"/>
    <xf numFmtId="0" fontId="16" fillId="0" borderId="3" xfId="0" applyFont="1" applyFill="1" applyBorder="1"/>
    <xf numFmtId="0" fontId="16" fillId="0" borderId="0" xfId="0" applyFont="1" applyFill="1" applyBorder="1"/>
    <xf numFmtId="165" fontId="5" fillId="0" borderId="3" xfId="1" applyNumberFormat="1" applyFont="1" applyFill="1" applyBorder="1"/>
    <xf numFmtId="165" fontId="5" fillId="0" borderId="0" xfId="1" applyNumberFormat="1" applyFont="1" applyFill="1" applyBorder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165" fontId="5" fillId="2" borderId="2" xfId="0" applyNumberFormat="1" applyFont="1" applyFill="1" applyBorder="1"/>
    <xf numFmtId="0" fontId="6" fillId="0" borderId="0" xfId="0" applyFont="1" applyFill="1" applyBorder="1"/>
    <xf numFmtId="0" fontId="5" fillId="13" borderId="2" xfId="0" applyFont="1" applyFill="1" applyBorder="1"/>
    <xf numFmtId="165" fontId="5" fillId="13" borderId="2" xfId="1" applyNumberFormat="1" applyFont="1" applyFill="1" applyBorder="1" applyAlignment="1">
      <alignment horizontal="right"/>
    </xf>
    <xf numFmtId="0" fontId="6" fillId="0" borderId="0" xfId="0" applyFont="1"/>
    <xf numFmtId="0" fontId="20" fillId="0" borderId="0" xfId="0" applyFont="1"/>
    <xf numFmtId="165" fontId="20" fillId="0" borderId="0" xfId="0" applyNumberFormat="1" applyFont="1"/>
    <xf numFmtId="165" fontId="20" fillId="0" borderId="0" xfId="1" applyNumberFormat="1" applyFont="1"/>
    <xf numFmtId="0" fontId="16" fillId="15" borderId="2" xfId="0" applyFont="1" applyFill="1" applyBorder="1"/>
    <xf numFmtId="165" fontId="14" fillId="15" borderId="2" xfId="0" applyNumberFormat="1" applyFont="1" applyFill="1" applyBorder="1"/>
    <xf numFmtId="165" fontId="0" fillId="0" borderId="0" xfId="1" applyNumberFormat="1" applyFont="1"/>
    <xf numFmtId="165" fontId="6" fillId="15" borderId="0" xfId="1" applyNumberFormat="1" applyFont="1" applyFill="1" applyBorder="1" applyAlignment="1">
      <alignment horizontal="right"/>
    </xf>
    <xf numFmtId="165" fontId="6" fillId="15" borderId="1" xfId="1" applyNumberFormat="1" applyFont="1" applyFill="1" applyBorder="1" applyAlignment="1">
      <alignment horizontal="right"/>
    </xf>
    <xf numFmtId="165" fontId="13" fillId="15" borderId="10" xfId="1" applyNumberFormat="1" applyFont="1" applyFill="1" applyBorder="1"/>
    <xf numFmtId="165" fontId="17" fillId="15" borderId="10" xfId="1" applyNumberFormat="1" applyFont="1" applyFill="1" applyBorder="1"/>
    <xf numFmtId="165" fontId="13" fillId="0" borderId="0" xfId="1" applyNumberFormat="1" applyFont="1" applyBorder="1" applyAlignment="1">
      <alignment horizontal="center"/>
    </xf>
    <xf numFmtId="165" fontId="5" fillId="8" borderId="2" xfId="1" applyNumberFormat="1" applyFont="1" applyFill="1" applyBorder="1" applyAlignment="1">
      <alignment horizontal="right"/>
    </xf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0" fontId="0" fillId="16" borderId="0" xfId="0" applyFill="1"/>
    <xf numFmtId="0" fontId="7" fillId="0" borderId="0" xfId="0" applyFont="1"/>
    <xf numFmtId="0" fontId="0" fillId="0" borderId="0" xfId="0"/>
    <xf numFmtId="0" fontId="7" fillId="0" borderId="0" xfId="0" applyFont="1"/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165" fontId="5" fillId="4" borderId="2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0" fillId="0" borderId="0" xfId="0"/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0" fontId="17" fillId="0" borderId="0" xfId="0" applyFont="1"/>
    <xf numFmtId="165" fontId="6" fillId="0" borderId="0" xfId="1" applyNumberFormat="1" applyFont="1"/>
    <xf numFmtId="0" fontId="0" fillId="0" borderId="0" xfId="0"/>
    <xf numFmtId="0" fontId="7" fillId="0" borderId="0" xfId="0" applyFont="1" applyFill="1" applyBorder="1"/>
    <xf numFmtId="165" fontId="8" fillId="0" borderId="0" xfId="1" applyNumberFormat="1" applyFont="1" applyFill="1" applyBorder="1" applyAlignment="1">
      <alignment horizontal="right"/>
    </xf>
    <xf numFmtId="0" fontId="0" fillId="0" borderId="0" xfId="0"/>
    <xf numFmtId="165" fontId="5" fillId="4" borderId="2" xfId="1" applyNumberFormat="1" applyFont="1" applyFill="1" applyBorder="1" applyAlignment="1">
      <alignment horizontal="right"/>
    </xf>
    <xf numFmtId="0" fontId="22" fillId="0" borderId="0" xfId="0" applyFont="1" applyAlignment="1">
      <alignment vertical="center" wrapText="1"/>
    </xf>
    <xf numFmtId="3" fontId="22" fillId="0" borderId="0" xfId="0" applyNumberFormat="1" applyFont="1" applyAlignment="1">
      <alignment horizontal="right" vertical="center" wrapText="1"/>
    </xf>
    <xf numFmtId="0" fontId="0" fillId="0" borderId="0" xfId="0"/>
    <xf numFmtId="0" fontId="7" fillId="0" borderId="0" xfId="0" applyFont="1" applyFill="1" applyBorder="1"/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165" fontId="5" fillId="4" borderId="2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165" fontId="13" fillId="0" borderId="0" xfId="1" applyNumberFormat="1" applyFont="1" applyBorder="1" applyAlignment="1">
      <alignment horizontal="right"/>
    </xf>
    <xf numFmtId="165" fontId="14" fillId="4" borderId="2" xfId="1" applyNumberFormat="1" applyFont="1" applyFill="1" applyBorder="1" applyAlignment="1">
      <alignment horizontal="right"/>
    </xf>
    <xf numFmtId="0" fontId="17" fillId="0" borderId="0" xfId="0" applyFont="1"/>
    <xf numFmtId="165" fontId="0" fillId="0" borderId="0" xfId="0" applyNumberFormat="1"/>
    <xf numFmtId="0" fontId="7" fillId="0" borderId="0" xfId="0" applyFont="1" applyFill="1"/>
    <xf numFmtId="165" fontId="13" fillId="0" borderId="0" xfId="1" applyNumberFormat="1" applyFont="1" applyFill="1" applyBorder="1" applyAlignment="1">
      <alignment horizontal="right"/>
    </xf>
    <xf numFmtId="165" fontId="13" fillId="0" borderId="10" xfId="1" applyNumberFormat="1" applyFont="1" applyFill="1" applyBorder="1"/>
    <xf numFmtId="165" fontId="17" fillId="0" borderId="10" xfId="1" applyNumberFormat="1" applyFont="1" applyFill="1" applyBorder="1"/>
    <xf numFmtId="0" fontId="0" fillId="0" borderId="0" xfId="0" applyFill="1"/>
    <xf numFmtId="165" fontId="17" fillId="0" borderId="0" xfId="1" applyNumberFormat="1" applyFont="1" applyAlignment="1"/>
    <xf numFmtId="165" fontId="14" fillId="15" borderId="2" xfId="0" applyNumberFormat="1" applyFont="1" applyFill="1" applyBorder="1"/>
    <xf numFmtId="3" fontId="17" fillId="0" borderId="0" xfId="0" applyNumberFormat="1" applyFont="1"/>
    <xf numFmtId="0" fontId="22" fillId="0" borderId="0" xfId="0" applyFont="1" applyAlignment="1">
      <alignment horizontal="right" vertical="center" wrapText="1"/>
    </xf>
    <xf numFmtId="0" fontId="17" fillId="0" borderId="0" xfId="0" applyFont="1" applyFill="1"/>
    <xf numFmtId="0" fontId="0" fillId="14" borderId="0" xfId="0" applyFill="1"/>
    <xf numFmtId="165" fontId="17" fillId="14" borderId="10" xfId="1" applyNumberFormat="1" applyFont="1" applyFill="1" applyBorder="1"/>
    <xf numFmtId="165" fontId="13" fillId="0" borderId="0" xfId="5" applyNumberFormat="1" applyFont="1" applyFill="1" applyAlignment="1">
      <alignment horizontal="right"/>
    </xf>
    <xf numFmtId="165" fontId="6" fillId="0" borderId="0" xfId="1" applyNumberFormat="1" applyFont="1" applyBorder="1" applyAlignment="1">
      <alignment horizontal="center"/>
    </xf>
    <xf numFmtId="0" fontId="23" fillId="16" borderId="0" xfId="0" applyFont="1" applyFill="1"/>
    <xf numFmtId="0" fontId="23" fillId="0" borderId="0" xfId="0" applyFont="1" applyFill="1"/>
    <xf numFmtId="0" fontId="3" fillId="17" borderId="2" xfId="0" applyFont="1" applyFill="1" applyBorder="1"/>
    <xf numFmtId="0" fontId="3" fillId="18" borderId="2" xfId="0" applyFont="1" applyFill="1" applyBorder="1"/>
    <xf numFmtId="165" fontId="3" fillId="18" borderId="2" xfId="0" applyNumberFormat="1" applyFont="1" applyFill="1" applyBorder="1"/>
    <xf numFmtId="165" fontId="5" fillId="18" borderId="2" xfId="0" applyNumberFormat="1" applyFont="1" applyFill="1" applyBorder="1"/>
    <xf numFmtId="0" fontId="5" fillId="8" borderId="2" xfId="0" applyFont="1" applyFill="1" applyBorder="1"/>
    <xf numFmtId="0" fontId="3" fillId="19" borderId="2" xfId="0" applyFont="1" applyFill="1" applyBorder="1"/>
    <xf numFmtId="165" fontId="14" fillId="17" borderId="2" xfId="1" applyNumberFormat="1" applyFont="1" applyFill="1" applyBorder="1" applyAlignment="1">
      <alignment horizontal="right"/>
    </xf>
    <xf numFmtId="0" fontId="3" fillId="20" borderId="2" xfId="0" applyFont="1" applyFill="1" applyBorder="1"/>
    <xf numFmtId="165" fontId="14" fillId="20" borderId="2" xfId="1" applyNumberFormat="1" applyFont="1" applyFill="1" applyBorder="1" applyAlignment="1">
      <alignment horizontal="right"/>
    </xf>
    <xf numFmtId="165" fontId="22" fillId="0" borderId="0" xfId="1" applyNumberFormat="1" applyFont="1" applyAlignment="1">
      <alignment horizontal="right" vertical="center" wrapText="1"/>
    </xf>
    <xf numFmtId="165" fontId="22" fillId="0" borderId="0" xfId="1" applyNumberFormat="1" applyFont="1" applyAlignment="1">
      <alignment horizontal="right" wrapText="1"/>
    </xf>
    <xf numFmtId="165" fontId="5" fillId="19" borderId="2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5" fontId="6" fillId="0" borderId="0" xfId="1" applyNumberFormat="1" applyFont="1" applyAlignment="1">
      <alignment horizontal="right"/>
    </xf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165" fontId="5" fillId="4" borderId="2" xfId="1" applyNumberFormat="1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5" fontId="13" fillId="0" borderId="0" xfId="1" applyNumberFormat="1" applyFont="1" applyBorder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5" fontId="13" fillId="0" borderId="0" xfId="1" applyNumberFormat="1" applyFont="1" applyAlignment="1">
      <alignment horizontal="right"/>
    </xf>
    <xf numFmtId="0" fontId="7" fillId="0" borderId="0" xfId="0" applyFont="1"/>
    <xf numFmtId="165" fontId="6" fillId="0" borderId="0" xfId="1" applyNumberFormat="1" applyFont="1" applyBorder="1" applyAlignment="1">
      <alignment horizontal="right"/>
    </xf>
    <xf numFmtId="0" fontId="7" fillId="21" borderId="0" xfId="0" applyFont="1" applyFill="1"/>
    <xf numFmtId="165" fontId="6" fillId="21" borderId="0" xfId="1" applyNumberFormat="1" applyFont="1" applyFill="1" applyBorder="1" applyAlignment="1">
      <alignment horizontal="right"/>
    </xf>
    <xf numFmtId="0" fontId="0" fillId="21" borderId="0" xfId="0" applyFill="1"/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/>
    <xf numFmtId="165" fontId="13" fillId="21" borderId="0" xfId="1" applyNumberFormat="1" applyFont="1" applyFill="1" applyBorder="1" applyAlignment="1">
      <alignment horizontal="right"/>
    </xf>
    <xf numFmtId="0" fontId="7" fillId="21" borderId="0" xfId="0" applyFont="1" applyFill="1" applyBorder="1"/>
    <xf numFmtId="0" fontId="7" fillId="21" borderId="0" xfId="0" applyFont="1" applyFill="1" applyBorder="1" applyAlignment="1">
      <alignment horizontal="center"/>
    </xf>
    <xf numFmtId="0" fontId="17" fillId="21" borderId="0" xfId="0" applyFont="1" applyFill="1"/>
    <xf numFmtId="165" fontId="17" fillId="21" borderId="0" xfId="1" applyNumberFormat="1" applyFont="1" applyFill="1" applyAlignment="1"/>
    <xf numFmtId="164" fontId="13" fillId="21" borderId="0" xfId="1" applyNumberFormat="1" applyFont="1" applyFill="1" applyBorder="1" applyAlignment="1">
      <alignment horizontal="right"/>
    </xf>
    <xf numFmtId="165" fontId="8" fillId="21" borderId="0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2" fillId="21" borderId="0" xfId="0" applyFont="1" applyFill="1" applyAlignment="1">
      <alignment vertical="center" wrapText="1"/>
    </xf>
    <xf numFmtId="3" fontId="22" fillId="21" borderId="0" xfId="0" applyNumberFormat="1" applyFont="1" applyFill="1" applyAlignment="1">
      <alignment horizontal="right" vertical="center" wrapText="1"/>
    </xf>
    <xf numFmtId="165" fontId="6" fillId="21" borderId="0" xfId="1" applyNumberFormat="1" applyFont="1" applyFill="1" applyAlignment="1">
      <alignment horizontal="right"/>
    </xf>
    <xf numFmtId="165" fontId="13" fillId="21" borderId="0" xfId="1" applyNumberFormat="1" applyFont="1" applyFill="1" applyAlignment="1">
      <alignment horizontal="right"/>
    </xf>
    <xf numFmtId="165" fontId="14" fillId="19" borderId="2" xfId="1" applyNumberFormat="1" applyFont="1" applyFill="1" applyBorder="1" applyAlignment="1">
      <alignment horizontal="right"/>
    </xf>
    <xf numFmtId="165" fontId="6" fillId="0" borderId="0" xfId="1" applyNumberFormat="1" applyFont="1" applyFill="1" applyAlignment="1">
      <alignment horizontal="right"/>
    </xf>
    <xf numFmtId="165" fontId="17" fillId="0" borderId="0" xfId="1" applyNumberFormat="1" applyFont="1" applyFill="1" applyAlignment="1">
      <alignment horizontal="right"/>
    </xf>
    <xf numFmtId="165" fontId="24" fillId="0" borderId="0" xfId="1" applyNumberFormat="1" applyFont="1"/>
    <xf numFmtId="0" fontId="0" fillId="0" borderId="0" xfId="0" applyFill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165" fontId="5" fillId="10" borderId="11" xfId="1" applyNumberFormat="1" applyFont="1" applyFill="1" applyBorder="1"/>
    <xf numFmtId="0" fontId="13" fillId="0" borderId="10" xfId="0" applyFont="1" applyBorder="1"/>
    <xf numFmtId="0" fontId="16" fillId="0" borderId="13" xfId="0" applyFont="1" applyFill="1" applyBorder="1"/>
    <xf numFmtId="0" fontId="17" fillId="0" borderId="13" xfId="0" applyFont="1" applyFill="1" applyBorder="1"/>
    <xf numFmtId="0" fontId="17" fillId="0" borderId="12" xfId="0" applyFont="1" applyFill="1" applyBorder="1"/>
    <xf numFmtId="165" fontId="6" fillId="0" borderId="12" xfId="1" applyNumberFormat="1" applyFont="1" applyFill="1" applyBorder="1"/>
    <xf numFmtId="165" fontId="13" fillId="0" borderId="13" xfId="1" applyNumberFormat="1" applyFont="1" applyFill="1" applyBorder="1"/>
    <xf numFmtId="165" fontId="17" fillId="0" borderId="13" xfId="1" applyNumberFormat="1" applyFont="1" applyFill="1" applyBorder="1"/>
    <xf numFmtId="165" fontId="13" fillId="0" borderId="12" xfId="1" applyNumberFormat="1" applyFont="1" applyFill="1" applyBorder="1"/>
    <xf numFmtId="165" fontId="17" fillId="0" borderId="12" xfId="1" applyNumberFormat="1" applyFont="1" applyFill="1" applyBorder="1"/>
    <xf numFmtId="165" fontId="6" fillId="0" borderId="10" xfId="7" applyNumberFormat="1" applyFont="1" applyBorder="1" applyAlignment="1">
      <alignment horizontal="right"/>
    </xf>
    <xf numFmtId="165" fontId="6" fillId="0" borderId="10" xfId="8" applyNumberFormat="1" applyFont="1" applyBorder="1" applyAlignment="1">
      <alignment horizontal="right"/>
    </xf>
    <xf numFmtId="165" fontId="13" fillId="0" borderId="12" xfId="7" applyNumberFormat="1" applyFont="1" applyBorder="1" applyAlignment="1">
      <alignment horizontal="right"/>
    </xf>
    <xf numFmtId="165" fontId="13" fillId="0" borderId="12" xfId="8" applyNumberFormat="1" applyFont="1" applyBorder="1" applyAlignment="1">
      <alignment horizontal="right"/>
    </xf>
    <xf numFmtId="0" fontId="16" fillId="0" borderId="15" xfId="0" applyFont="1" applyFill="1" applyBorder="1"/>
    <xf numFmtId="165" fontId="5" fillId="0" borderId="15" xfId="1" applyNumberFormat="1" applyFont="1" applyFill="1" applyBorder="1"/>
    <xf numFmtId="0" fontId="25" fillId="0" borderId="0" xfId="0" applyFont="1"/>
    <xf numFmtId="0" fontId="16" fillId="9" borderId="7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</cellXfs>
  <cellStyles count="9">
    <cellStyle name="Komma" xfId="1" builtinId="3"/>
    <cellStyle name="Normal" xfId="0" builtinId="0"/>
    <cellStyle name="Normal 2" xfId="2"/>
    <cellStyle name="Tusenskille 10" xfId="5"/>
    <cellStyle name="Tusenskille 11" xfId="6"/>
    <cellStyle name="Tusenskille 13" xfId="7"/>
    <cellStyle name="Tusenskille 14" xfId="8"/>
    <cellStyle name="Tusenskille 7" xfId="3"/>
    <cellStyle name="Tusenskille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zoomScaleNormal="100" workbookViewId="0">
      <selection sqref="A1:F1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6" ht="20.25" x14ac:dyDescent="0.3">
      <c r="A1" s="2" t="s">
        <v>120</v>
      </c>
      <c r="B1" s="2"/>
      <c r="C1" s="2"/>
    </row>
    <row r="3" spans="1:6" ht="15.75" x14ac:dyDescent="0.25">
      <c r="A3" s="1"/>
      <c r="B3" s="24" t="s">
        <v>1</v>
      </c>
      <c r="C3" s="10"/>
      <c r="D3" s="10"/>
      <c r="E3" s="11"/>
      <c r="F3" s="11"/>
    </row>
    <row r="4" spans="1:6" x14ac:dyDescent="0.25">
      <c r="A4" s="1"/>
      <c r="B4" s="1"/>
      <c r="C4" s="1"/>
      <c r="D4" s="1"/>
    </row>
    <row r="5" spans="1:6" ht="15.75" thickBot="1" x14ac:dyDescent="0.3">
      <c r="A5" s="1"/>
      <c r="B5" s="1"/>
      <c r="C5" s="1"/>
      <c r="D5" s="1"/>
      <c r="E5" t="s">
        <v>13</v>
      </c>
    </row>
    <row r="6" spans="1:6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6" ht="15.75" x14ac:dyDescent="0.25">
      <c r="A7" s="12" t="s">
        <v>121</v>
      </c>
      <c r="B7" s="12"/>
      <c r="C7" s="13">
        <v>0</v>
      </c>
      <c r="D7" s="13">
        <v>0</v>
      </c>
      <c r="E7" s="13">
        <v>0</v>
      </c>
      <c r="F7" s="13">
        <v>0</v>
      </c>
    </row>
    <row r="8" spans="1:6" ht="16.5" thickBot="1" x14ac:dyDescent="0.3">
      <c r="A8" s="14" t="s">
        <v>5</v>
      </c>
      <c r="B8" s="15"/>
      <c r="C8" s="16">
        <v>0</v>
      </c>
      <c r="D8" s="16">
        <v>0</v>
      </c>
      <c r="E8" s="16">
        <v>0</v>
      </c>
      <c r="F8" s="16">
        <v>0</v>
      </c>
    </row>
    <row r="9" spans="1:6" ht="16.5" thickBot="1" x14ac:dyDescent="0.3">
      <c r="A9" s="17" t="s">
        <v>2</v>
      </c>
      <c r="B9" s="17"/>
      <c r="C9" s="18">
        <f>SUM(C7:C8)</f>
        <v>0</v>
      </c>
      <c r="D9" s="18">
        <v>0</v>
      </c>
      <c r="E9" s="18">
        <v>0</v>
      </c>
      <c r="F9" s="18">
        <v>0</v>
      </c>
    </row>
    <row r="10" spans="1:6" ht="16.5" thickBot="1" x14ac:dyDescent="0.3">
      <c r="A10" s="3" t="s">
        <v>6</v>
      </c>
      <c r="B10" s="3"/>
      <c r="C10" s="4"/>
      <c r="D10" s="4"/>
      <c r="E10" s="4"/>
      <c r="F10" s="4"/>
    </row>
    <row r="11" spans="1:6" ht="15.75" x14ac:dyDescent="0.25">
      <c r="A11" s="19">
        <v>1</v>
      </c>
      <c r="B11" s="15"/>
      <c r="C11" s="16">
        <v>0</v>
      </c>
      <c r="D11" s="16">
        <v>0</v>
      </c>
      <c r="E11" s="16">
        <v>0</v>
      </c>
      <c r="F11" s="16">
        <v>0</v>
      </c>
    </row>
    <row r="12" spans="1:6" ht="15.75" x14ac:dyDescent="0.25">
      <c r="A12" s="19">
        <v>2</v>
      </c>
      <c r="B12" s="15"/>
      <c r="C12" s="16">
        <v>0</v>
      </c>
      <c r="D12" s="16">
        <v>0</v>
      </c>
      <c r="E12" s="16">
        <v>0</v>
      </c>
      <c r="F12" s="16">
        <v>0</v>
      </c>
    </row>
    <row r="13" spans="1:6" ht="15.75" x14ac:dyDescent="0.25">
      <c r="A13" s="19">
        <v>3</v>
      </c>
      <c r="B13" s="15"/>
      <c r="C13" s="16">
        <v>0</v>
      </c>
      <c r="D13" s="16">
        <v>0</v>
      </c>
      <c r="E13" s="16">
        <v>0</v>
      </c>
      <c r="F13" s="16">
        <v>0</v>
      </c>
    </row>
    <row r="14" spans="1:6" ht="15.75" x14ac:dyDescent="0.25">
      <c r="A14" s="19">
        <v>4</v>
      </c>
      <c r="B14" s="15"/>
      <c r="C14" s="16">
        <v>0</v>
      </c>
      <c r="D14" s="16">
        <v>0</v>
      </c>
      <c r="E14" s="16">
        <v>0</v>
      </c>
      <c r="F14" s="16">
        <v>0</v>
      </c>
    </row>
    <row r="15" spans="1:6" ht="15.75" x14ac:dyDescent="0.25">
      <c r="A15" s="19">
        <v>5</v>
      </c>
      <c r="B15" s="15"/>
      <c r="C15" s="16">
        <v>0</v>
      </c>
      <c r="D15" s="16">
        <v>0</v>
      </c>
      <c r="E15" s="16">
        <v>0</v>
      </c>
      <c r="F15" s="16">
        <v>0</v>
      </c>
    </row>
    <row r="16" spans="1:6" ht="15.75" x14ac:dyDescent="0.25">
      <c r="A16" s="19">
        <v>6</v>
      </c>
      <c r="B16" s="15"/>
      <c r="C16" s="16">
        <v>0</v>
      </c>
      <c r="D16" s="16">
        <v>0</v>
      </c>
      <c r="E16" s="16">
        <v>0</v>
      </c>
      <c r="F16" s="16">
        <v>0</v>
      </c>
    </row>
    <row r="17" spans="1:6" ht="15.75" x14ac:dyDescent="0.25">
      <c r="A17" s="20">
        <v>7</v>
      </c>
      <c r="B17" s="21"/>
      <c r="C17" s="16">
        <v>0</v>
      </c>
      <c r="D17" s="16">
        <v>0</v>
      </c>
      <c r="E17" s="16">
        <v>0</v>
      </c>
      <c r="F17" s="16">
        <v>0</v>
      </c>
    </row>
    <row r="18" spans="1:6" ht="15.75" x14ac:dyDescent="0.25">
      <c r="A18" s="19">
        <v>8</v>
      </c>
      <c r="B18" s="21"/>
      <c r="C18" s="16">
        <v>0</v>
      </c>
      <c r="D18" s="16">
        <v>0</v>
      </c>
      <c r="E18" s="16">
        <v>0</v>
      </c>
      <c r="F18" s="16">
        <v>0</v>
      </c>
    </row>
    <row r="19" spans="1:6" ht="15.75" x14ac:dyDescent="0.25">
      <c r="A19" s="19">
        <v>9</v>
      </c>
      <c r="B19" s="21"/>
      <c r="C19" s="16">
        <v>0</v>
      </c>
      <c r="D19" s="16">
        <v>0</v>
      </c>
      <c r="E19" s="16">
        <v>0</v>
      </c>
      <c r="F19" s="16">
        <v>0</v>
      </c>
    </row>
    <row r="20" spans="1:6" ht="15.75" x14ac:dyDescent="0.25">
      <c r="A20" s="19">
        <v>10</v>
      </c>
      <c r="B20" s="21"/>
      <c r="C20" s="16">
        <v>0</v>
      </c>
      <c r="D20" s="16">
        <v>0</v>
      </c>
      <c r="E20" s="16">
        <v>0</v>
      </c>
      <c r="F20" s="16">
        <v>0</v>
      </c>
    </row>
    <row r="21" spans="1:6" ht="15.75" x14ac:dyDescent="0.25">
      <c r="A21" s="19">
        <v>11</v>
      </c>
      <c r="B21" s="21"/>
      <c r="C21" s="16">
        <v>0</v>
      </c>
      <c r="D21" s="16">
        <v>0</v>
      </c>
      <c r="E21" s="16">
        <v>0</v>
      </c>
      <c r="F21" s="16">
        <v>0</v>
      </c>
    </row>
    <row r="22" spans="1:6" ht="16.5" thickBot="1" x14ac:dyDescent="0.3">
      <c r="A22" s="19">
        <v>12</v>
      </c>
      <c r="B22" s="21"/>
      <c r="C22" s="16">
        <v>0</v>
      </c>
      <c r="D22" s="16">
        <v>0</v>
      </c>
      <c r="E22" s="16">
        <v>0</v>
      </c>
      <c r="F22" s="16">
        <v>0</v>
      </c>
    </row>
    <row r="23" spans="1:6" ht="16.5" thickBot="1" x14ac:dyDescent="0.3">
      <c r="A23" s="17" t="s">
        <v>3</v>
      </c>
      <c r="B23" s="17"/>
      <c r="C23" s="18">
        <f>SUM(C11:C22)</f>
        <v>0</v>
      </c>
      <c r="D23" s="18">
        <f>SUM(D11:D22)</f>
        <v>0</v>
      </c>
      <c r="E23" s="18">
        <f>SUM(E11:E22)</f>
        <v>0</v>
      </c>
      <c r="F23" s="18">
        <f>SUM(F11:F22)</f>
        <v>0</v>
      </c>
    </row>
    <row r="24" spans="1:6" ht="16.5" thickBot="1" x14ac:dyDescent="0.3">
      <c r="A24" s="17" t="s">
        <v>4</v>
      </c>
      <c r="B24" s="17"/>
      <c r="C24" s="18">
        <f>SUM(C9+C23)</f>
        <v>0</v>
      </c>
      <c r="D24" s="18">
        <f>SUM(D9+D23)</f>
        <v>0</v>
      </c>
      <c r="E24" s="18">
        <f>SUM(E9+E23)</f>
        <v>0</v>
      </c>
      <c r="F24" s="18">
        <f>SUM(F9+F23)</f>
        <v>0</v>
      </c>
    </row>
    <row r="25" spans="1:6" ht="16.5" thickBot="1" x14ac:dyDescent="0.3">
      <c r="A25" s="5" t="s">
        <v>7</v>
      </c>
      <c r="B25" s="5"/>
      <c r="C25" s="6"/>
      <c r="D25" s="6"/>
      <c r="E25" s="6"/>
      <c r="F25" s="6"/>
    </row>
    <row r="26" spans="1:6" ht="15.75" x14ac:dyDescent="0.25">
      <c r="A26" s="22">
        <v>1</v>
      </c>
      <c r="B26" s="21"/>
      <c r="C26" s="16">
        <v>0</v>
      </c>
      <c r="D26" s="16">
        <v>0</v>
      </c>
      <c r="E26" s="16">
        <v>0</v>
      </c>
      <c r="F26" s="16">
        <v>0</v>
      </c>
    </row>
    <row r="27" spans="1:6" ht="15.75" x14ac:dyDescent="0.25">
      <c r="A27" s="22">
        <v>2</v>
      </c>
      <c r="B27" s="21"/>
      <c r="C27" s="16">
        <v>0</v>
      </c>
      <c r="D27" s="16">
        <v>0</v>
      </c>
      <c r="E27" s="16">
        <v>0</v>
      </c>
      <c r="F27" s="16">
        <v>0</v>
      </c>
    </row>
    <row r="28" spans="1:6" ht="15.75" x14ac:dyDescent="0.25">
      <c r="A28" s="22">
        <v>3</v>
      </c>
      <c r="B28" s="21"/>
      <c r="C28" s="16">
        <v>0</v>
      </c>
      <c r="D28" s="16">
        <v>0</v>
      </c>
      <c r="E28" s="16">
        <v>0</v>
      </c>
      <c r="F28" s="16">
        <v>0</v>
      </c>
    </row>
    <row r="29" spans="1:6" ht="15.75" x14ac:dyDescent="0.25">
      <c r="A29" s="22">
        <v>4</v>
      </c>
      <c r="B29" s="15"/>
      <c r="C29" s="23">
        <v>0</v>
      </c>
      <c r="D29" s="23">
        <v>0</v>
      </c>
      <c r="E29" s="23">
        <v>0</v>
      </c>
      <c r="F29" s="23">
        <v>0</v>
      </c>
    </row>
    <row r="30" spans="1:6" ht="15.75" x14ac:dyDescent="0.25">
      <c r="A30" s="22">
        <v>5</v>
      </c>
      <c r="B30" s="15"/>
      <c r="C30" s="23">
        <v>0</v>
      </c>
      <c r="D30" s="23">
        <v>0</v>
      </c>
      <c r="E30" s="23">
        <v>0</v>
      </c>
      <c r="F30" s="23">
        <v>0</v>
      </c>
    </row>
    <row r="31" spans="1:6" ht="16.5" thickBot="1" x14ac:dyDescent="0.3">
      <c r="A31" s="22">
        <v>6</v>
      </c>
      <c r="B31" s="15"/>
      <c r="C31" s="23">
        <v>0</v>
      </c>
      <c r="D31" s="23">
        <v>0</v>
      </c>
      <c r="E31" s="23">
        <v>0</v>
      </c>
      <c r="F31" s="23">
        <v>0</v>
      </c>
    </row>
    <row r="32" spans="1:6" ht="16.5" thickBot="1" x14ac:dyDescent="0.3">
      <c r="A32" s="17" t="s">
        <v>10</v>
      </c>
      <c r="B32" s="17"/>
      <c r="C32" s="18">
        <f>SUM(C26:C31)</f>
        <v>0</v>
      </c>
      <c r="D32" s="18">
        <f>SUM(D26:D31)</f>
        <v>0</v>
      </c>
      <c r="E32" s="18">
        <f>SUM(E26:E31)</f>
        <v>0</v>
      </c>
      <c r="F32" s="18">
        <f>SUM(F26:F31)</f>
        <v>0</v>
      </c>
    </row>
    <row r="33" spans="1:6" ht="16.5" thickBot="1" x14ac:dyDescent="0.3">
      <c r="A33" s="5" t="s">
        <v>8</v>
      </c>
      <c r="B33" s="5"/>
      <c r="C33" s="6"/>
      <c r="D33" s="6"/>
      <c r="E33" s="6"/>
      <c r="F33" s="6"/>
    </row>
    <row r="34" spans="1:6" ht="15.75" x14ac:dyDescent="0.25">
      <c r="A34" s="22">
        <v>1</v>
      </c>
      <c r="B34" s="21"/>
      <c r="C34" s="16">
        <v>0</v>
      </c>
      <c r="D34" s="16">
        <v>0</v>
      </c>
      <c r="E34" s="16">
        <v>0</v>
      </c>
      <c r="F34" s="16">
        <v>0</v>
      </c>
    </row>
    <row r="35" spans="1:6" ht="15.75" x14ac:dyDescent="0.25">
      <c r="A35" s="22">
        <v>2</v>
      </c>
      <c r="B35" s="21"/>
      <c r="C35" s="16">
        <v>0</v>
      </c>
      <c r="D35" s="16">
        <v>0</v>
      </c>
      <c r="E35" s="16">
        <v>0</v>
      </c>
      <c r="F35" s="16">
        <v>0</v>
      </c>
    </row>
    <row r="36" spans="1:6" ht="15.75" x14ac:dyDescent="0.25">
      <c r="A36" s="22">
        <v>3</v>
      </c>
      <c r="B36" s="21"/>
      <c r="C36" s="16">
        <v>0</v>
      </c>
      <c r="D36" s="16">
        <v>0</v>
      </c>
      <c r="E36" s="16">
        <v>0</v>
      </c>
      <c r="F36" s="16">
        <v>0</v>
      </c>
    </row>
    <row r="37" spans="1:6" ht="15.75" x14ac:dyDescent="0.25">
      <c r="A37" s="22">
        <v>4</v>
      </c>
      <c r="B37" s="15"/>
      <c r="C37" s="23">
        <v>0</v>
      </c>
      <c r="D37" s="23">
        <v>0</v>
      </c>
      <c r="E37" s="23">
        <v>0</v>
      </c>
      <c r="F37" s="23">
        <v>0</v>
      </c>
    </row>
    <row r="38" spans="1:6" ht="15.75" x14ac:dyDescent="0.25">
      <c r="A38" s="22">
        <v>5</v>
      </c>
      <c r="B38" s="15"/>
      <c r="C38" s="23">
        <v>0</v>
      </c>
      <c r="D38" s="23">
        <v>0</v>
      </c>
      <c r="E38" s="23">
        <v>0</v>
      </c>
      <c r="F38" s="23">
        <v>0</v>
      </c>
    </row>
    <row r="39" spans="1:6" ht="16.5" thickBot="1" x14ac:dyDescent="0.3">
      <c r="A39" s="22">
        <v>6</v>
      </c>
      <c r="B39" s="15"/>
      <c r="C39" s="23">
        <v>0</v>
      </c>
      <c r="D39" s="23">
        <v>0</v>
      </c>
      <c r="E39" s="23">
        <v>0</v>
      </c>
      <c r="F39" s="23">
        <v>0</v>
      </c>
    </row>
    <row r="40" spans="1:6" ht="16.5" thickBot="1" x14ac:dyDescent="0.3">
      <c r="A40" s="17" t="s">
        <v>9</v>
      </c>
      <c r="B40" s="17"/>
      <c r="C40" s="18">
        <f>SUM(C34:C39)</f>
        <v>0</v>
      </c>
      <c r="D40" s="18">
        <f>SUM(D33:D39)</f>
        <v>0</v>
      </c>
      <c r="E40" s="18">
        <f>SUM(E33:E39)</f>
        <v>0</v>
      </c>
      <c r="F40" s="18">
        <f>SUM(F33:F39)</f>
        <v>0</v>
      </c>
    </row>
    <row r="41" spans="1:6" ht="16.5" thickBot="1" x14ac:dyDescent="0.3">
      <c r="A41" s="7" t="s">
        <v>122</v>
      </c>
      <c r="B41" s="7"/>
      <c r="C41" s="8">
        <f>(C24+C32+C40)</f>
        <v>0</v>
      </c>
      <c r="D41" s="8">
        <f>(D24+D32+D40)</f>
        <v>0</v>
      </c>
      <c r="E41" s="8">
        <f>(E24+E32+E40)</f>
        <v>0</v>
      </c>
      <c r="F41" s="8">
        <f>(F24+F32+F40)</f>
        <v>0</v>
      </c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67"/>
  <sheetViews>
    <sheetView topLeftCell="A31" zoomScale="130" zoomScaleNormal="130" workbookViewId="0">
      <selection activeCell="C29" sqref="C29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  <col min="7" max="7" width="18.5703125" customWidth="1"/>
  </cols>
  <sheetData>
    <row r="1" spans="1:12" ht="20.25" x14ac:dyDescent="0.3">
      <c r="A1" s="2" t="s">
        <v>120</v>
      </c>
      <c r="B1" s="2"/>
      <c r="C1" s="2"/>
      <c r="D1" s="146"/>
      <c r="E1" s="146"/>
      <c r="F1" s="146"/>
    </row>
    <row r="3" spans="1:12" ht="15.75" x14ac:dyDescent="0.25">
      <c r="A3" s="24"/>
      <c r="B3" s="24" t="s">
        <v>1</v>
      </c>
      <c r="C3" s="10" t="s">
        <v>20</v>
      </c>
      <c r="D3" s="10"/>
      <c r="E3" s="11"/>
      <c r="F3" s="11"/>
      <c r="G3" s="44"/>
    </row>
    <row r="4" spans="1:12" ht="15.75" x14ac:dyDescent="0.25">
      <c r="A4" s="24"/>
      <c r="B4" s="24"/>
      <c r="C4" s="24"/>
      <c r="D4" s="24"/>
      <c r="E4" s="44"/>
      <c r="F4" s="44"/>
      <c r="G4" s="44"/>
    </row>
    <row r="5" spans="1:12" ht="16.5" thickBot="1" x14ac:dyDescent="0.3">
      <c r="A5" s="24"/>
      <c r="B5" s="24"/>
      <c r="C5" s="24"/>
      <c r="D5" s="24"/>
      <c r="E5" s="44" t="s">
        <v>13</v>
      </c>
      <c r="F5" s="44"/>
      <c r="G5" s="44"/>
    </row>
    <row r="6" spans="1:12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  <c r="G6" s="44"/>
    </row>
    <row r="7" spans="1:12" ht="15.75" x14ac:dyDescent="0.25">
      <c r="A7" s="12" t="s">
        <v>121</v>
      </c>
      <c r="B7" s="12"/>
      <c r="C7" s="13">
        <v>11820</v>
      </c>
      <c r="D7" s="13">
        <v>11820</v>
      </c>
      <c r="E7" s="13">
        <v>11820</v>
      </c>
      <c r="F7" s="13">
        <v>11820</v>
      </c>
      <c r="G7" s="44"/>
    </row>
    <row r="8" spans="1:12" ht="16.5" thickBot="1" x14ac:dyDescent="0.3">
      <c r="A8" s="14" t="s">
        <v>5</v>
      </c>
      <c r="B8" s="15"/>
      <c r="C8" s="16">
        <v>32</v>
      </c>
      <c r="D8" s="149">
        <v>32</v>
      </c>
      <c r="E8" s="149">
        <v>32</v>
      </c>
      <c r="F8" s="149">
        <v>32</v>
      </c>
      <c r="G8" s="44"/>
      <c r="H8" s="30"/>
    </row>
    <row r="9" spans="1:12" ht="16.5" thickBot="1" x14ac:dyDescent="0.3">
      <c r="A9" s="17" t="s">
        <v>2</v>
      </c>
      <c r="B9" s="17"/>
      <c r="C9" s="18">
        <f>SUM(C7:C8)</f>
        <v>11852</v>
      </c>
      <c r="D9" s="18">
        <f>SUM(D7:D8)</f>
        <v>11852</v>
      </c>
      <c r="E9" s="18">
        <f>SUM(E7:E8)</f>
        <v>11852</v>
      </c>
      <c r="F9" s="18">
        <f>SUM(F7:F8)</f>
        <v>11852</v>
      </c>
      <c r="G9" s="44"/>
    </row>
    <row r="10" spans="1:12" ht="16.5" thickBot="1" x14ac:dyDescent="0.3">
      <c r="A10" s="3" t="s">
        <v>6</v>
      </c>
      <c r="B10" s="3"/>
      <c r="C10" s="4"/>
      <c r="D10" s="4"/>
      <c r="E10" s="4"/>
      <c r="F10" s="4"/>
      <c r="G10" s="44"/>
    </row>
    <row r="11" spans="1:12" ht="15.75" x14ac:dyDescent="0.25">
      <c r="A11" s="19">
        <v>1</v>
      </c>
      <c r="B11" s="148" t="s">
        <v>230</v>
      </c>
      <c r="C11" s="161">
        <v>-30</v>
      </c>
      <c r="D11" s="161">
        <v>-30</v>
      </c>
      <c r="E11" s="161">
        <v>-30</v>
      </c>
      <c r="F11" s="161">
        <v>-30</v>
      </c>
      <c r="G11" s="158"/>
      <c r="H11" s="146"/>
      <c r="I11" s="146"/>
      <c r="J11" s="98"/>
      <c r="L11" s="98"/>
    </row>
    <row r="12" spans="1:12" s="146" customFormat="1" ht="15.75" x14ac:dyDescent="0.25">
      <c r="A12" s="151">
        <v>2</v>
      </c>
      <c r="B12" s="148" t="s">
        <v>231</v>
      </c>
      <c r="C12" s="154">
        <v>40</v>
      </c>
      <c r="D12" s="161">
        <v>0</v>
      </c>
      <c r="E12" s="161">
        <v>0</v>
      </c>
      <c r="F12" s="161">
        <v>0</v>
      </c>
      <c r="G12" s="158"/>
    </row>
    <row r="13" spans="1:12" s="146" customFormat="1" ht="15.75" x14ac:dyDescent="0.25">
      <c r="A13" s="151">
        <v>3</v>
      </c>
      <c r="B13" s="148" t="s">
        <v>232</v>
      </c>
      <c r="C13" s="161">
        <v>0</v>
      </c>
      <c r="D13" s="161">
        <v>0</v>
      </c>
      <c r="E13" s="161">
        <v>0</v>
      </c>
      <c r="F13" s="161">
        <v>0</v>
      </c>
      <c r="G13" s="158"/>
    </row>
    <row r="14" spans="1:12" s="146" customFormat="1" ht="15.75" x14ac:dyDescent="0.25">
      <c r="A14" s="151">
        <v>4</v>
      </c>
      <c r="B14" s="148" t="s">
        <v>233</v>
      </c>
      <c r="C14" s="161">
        <v>-250</v>
      </c>
      <c r="D14" s="161">
        <v>-250</v>
      </c>
      <c r="E14" s="161">
        <v>-250</v>
      </c>
      <c r="F14" s="161">
        <v>-250</v>
      </c>
      <c r="G14" s="158"/>
    </row>
    <row r="15" spans="1:12" s="146" customFormat="1" ht="15.75" x14ac:dyDescent="0.25">
      <c r="A15" s="151">
        <v>5</v>
      </c>
      <c r="B15" s="148" t="s">
        <v>234</v>
      </c>
      <c r="C15" s="161">
        <v>-50</v>
      </c>
      <c r="D15" s="161">
        <v>-50</v>
      </c>
      <c r="E15" s="161">
        <v>-50</v>
      </c>
      <c r="F15" s="161">
        <v>-50</v>
      </c>
      <c r="G15" s="158"/>
    </row>
    <row r="16" spans="1:12" s="146" customFormat="1" ht="15.75" x14ac:dyDescent="0.25">
      <c r="A16" s="151">
        <v>6</v>
      </c>
      <c r="B16" s="148" t="s">
        <v>235</v>
      </c>
      <c r="C16" s="161">
        <v>-40</v>
      </c>
      <c r="D16" s="161">
        <v>-40</v>
      </c>
      <c r="E16" s="161">
        <v>-40</v>
      </c>
      <c r="F16" s="161">
        <v>-40</v>
      </c>
      <c r="G16" s="158"/>
      <c r="I16" s="159"/>
    </row>
    <row r="17" spans="1:13" s="146" customFormat="1" ht="15.75" x14ac:dyDescent="0.25">
      <c r="A17" s="151">
        <v>7</v>
      </c>
      <c r="B17" s="148" t="s">
        <v>236</v>
      </c>
      <c r="C17" s="154">
        <v>220</v>
      </c>
      <c r="D17" s="154">
        <v>220</v>
      </c>
      <c r="E17" s="154">
        <v>220</v>
      </c>
      <c r="F17" s="154">
        <v>220</v>
      </c>
      <c r="G17" s="158"/>
    </row>
    <row r="18" spans="1:13" s="146" customFormat="1" ht="15.75" x14ac:dyDescent="0.25">
      <c r="A18" s="151">
        <v>8</v>
      </c>
      <c r="B18" s="148" t="s">
        <v>237</v>
      </c>
      <c r="C18" s="161">
        <v>-162</v>
      </c>
      <c r="D18" s="161">
        <v>-162</v>
      </c>
      <c r="E18" s="161">
        <v>-162</v>
      </c>
      <c r="F18" s="161">
        <v>-162</v>
      </c>
      <c r="G18" s="158"/>
    </row>
    <row r="19" spans="1:13" s="146" customFormat="1" ht="15.75" x14ac:dyDescent="0.25">
      <c r="A19" s="151">
        <v>9</v>
      </c>
      <c r="B19" s="148" t="s">
        <v>238</v>
      </c>
      <c r="C19" s="161">
        <v>0</v>
      </c>
      <c r="D19" s="161">
        <v>-150</v>
      </c>
      <c r="E19" s="161">
        <v>-150</v>
      </c>
      <c r="F19" s="161">
        <v>-150</v>
      </c>
      <c r="G19" s="158"/>
    </row>
    <row r="20" spans="1:13" s="98" customFormat="1" ht="16.5" thickBot="1" x14ac:dyDescent="0.3">
      <c r="A20" s="151">
        <v>10</v>
      </c>
      <c r="B20" s="15"/>
      <c r="C20" s="16"/>
      <c r="D20" s="16"/>
      <c r="E20" s="16"/>
      <c r="F20" s="16"/>
      <c r="G20" s="44"/>
    </row>
    <row r="21" spans="1:13" ht="16.5" thickBot="1" x14ac:dyDescent="0.3">
      <c r="A21" s="17" t="s">
        <v>3</v>
      </c>
      <c r="B21" s="17"/>
      <c r="C21" s="37">
        <f>SUM(C11:C20)</f>
        <v>-272</v>
      </c>
      <c r="D21" s="37">
        <f>SUM(D11:D20)</f>
        <v>-462</v>
      </c>
      <c r="E21" s="37">
        <f>SUM(E11:E20)</f>
        <v>-462</v>
      </c>
      <c r="F21" s="37">
        <f>SUM(F11:F20)</f>
        <v>-462</v>
      </c>
      <c r="G21" s="44"/>
    </row>
    <row r="22" spans="1:13" ht="16.5" thickBot="1" x14ac:dyDescent="0.3">
      <c r="A22" s="107" t="s">
        <v>4</v>
      </c>
      <c r="B22" s="107"/>
      <c r="C22" s="108">
        <f>SUM(C9+C21)</f>
        <v>11580</v>
      </c>
      <c r="D22" s="108">
        <f>SUM(D9+D21)</f>
        <v>11390</v>
      </c>
      <c r="E22" s="108">
        <f>SUM(E9+E21)</f>
        <v>11390</v>
      </c>
      <c r="F22" s="108">
        <f>SUM(F9+F21)</f>
        <v>11390</v>
      </c>
      <c r="G22" s="124" t="s">
        <v>148</v>
      </c>
      <c r="H22" s="124"/>
    </row>
    <row r="23" spans="1:13" ht="16.5" thickBot="1" x14ac:dyDescent="0.3">
      <c r="A23" s="5" t="s">
        <v>7</v>
      </c>
      <c r="B23" s="5"/>
      <c r="C23" s="6"/>
      <c r="D23" s="6"/>
      <c r="E23" s="6"/>
      <c r="F23" s="6"/>
      <c r="G23" s="44"/>
    </row>
    <row r="24" spans="1:13" ht="15.75" x14ac:dyDescent="0.25">
      <c r="A24" s="211">
        <v>1</v>
      </c>
      <c r="B24" s="210" t="s">
        <v>287</v>
      </c>
      <c r="C24" s="205">
        <v>200</v>
      </c>
      <c r="D24" s="205"/>
      <c r="E24" s="205"/>
      <c r="F24" s="205"/>
      <c r="G24" s="158" t="s">
        <v>339</v>
      </c>
      <c r="H24" s="146"/>
      <c r="I24" s="146"/>
      <c r="J24" s="146"/>
      <c r="K24" s="146"/>
      <c r="L24" s="146"/>
      <c r="M24" s="146"/>
    </row>
    <row r="25" spans="1:13" ht="15.75" x14ac:dyDescent="0.25">
      <c r="A25" s="211">
        <v>2</v>
      </c>
      <c r="B25" s="204" t="s">
        <v>288</v>
      </c>
      <c r="C25" s="219">
        <v>0</v>
      </c>
      <c r="D25" s="219"/>
      <c r="E25" s="219"/>
      <c r="F25" s="219"/>
      <c r="G25" s="169"/>
      <c r="H25" s="164"/>
      <c r="I25" s="164"/>
      <c r="J25" s="164"/>
      <c r="K25" s="146"/>
      <c r="L25" s="146"/>
      <c r="M25" s="146"/>
    </row>
    <row r="26" spans="1:13" ht="15.75" x14ac:dyDescent="0.25">
      <c r="A26" s="211">
        <v>3</v>
      </c>
      <c r="B26" s="204" t="s">
        <v>289</v>
      </c>
      <c r="C26" s="219">
        <v>0</v>
      </c>
      <c r="D26" s="219"/>
      <c r="E26" s="219"/>
      <c r="F26" s="219"/>
      <c r="G26" s="169"/>
      <c r="H26" s="164"/>
      <c r="I26" s="164"/>
      <c r="J26" s="164"/>
      <c r="K26" s="146"/>
      <c r="L26" s="146"/>
      <c r="M26" s="146"/>
    </row>
    <row r="27" spans="1:13" s="146" customFormat="1" ht="15.75" x14ac:dyDescent="0.25">
      <c r="A27" s="211">
        <v>4</v>
      </c>
      <c r="B27" s="204" t="s">
        <v>290</v>
      </c>
      <c r="C27" s="219">
        <v>20</v>
      </c>
      <c r="D27" s="219">
        <v>20</v>
      </c>
      <c r="E27" s="219">
        <v>20</v>
      </c>
      <c r="F27" s="219">
        <v>20</v>
      </c>
      <c r="G27" s="169" t="s">
        <v>339</v>
      </c>
      <c r="H27" s="164"/>
      <c r="I27" s="164"/>
      <c r="J27" s="164"/>
    </row>
    <row r="28" spans="1:13" s="146" customFormat="1" ht="15.75" x14ac:dyDescent="0.25">
      <c r="A28" s="211">
        <v>5</v>
      </c>
      <c r="B28" s="204" t="s">
        <v>291</v>
      </c>
      <c r="C28" s="219">
        <v>0</v>
      </c>
      <c r="D28" s="219"/>
      <c r="E28" s="219"/>
      <c r="F28" s="219"/>
      <c r="G28" s="169"/>
      <c r="H28" s="164"/>
      <c r="I28" s="164"/>
      <c r="J28" s="164"/>
    </row>
    <row r="29" spans="1:13" s="146" customFormat="1" ht="15.75" x14ac:dyDescent="0.25">
      <c r="A29" s="211">
        <v>6</v>
      </c>
      <c r="B29" s="204" t="s">
        <v>292</v>
      </c>
      <c r="C29" s="219">
        <v>40</v>
      </c>
      <c r="D29" s="220"/>
      <c r="E29" s="220"/>
      <c r="F29" s="220"/>
      <c r="G29" s="158"/>
    </row>
    <row r="30" spans="1:13" s="146" customFormat="1" ht="15.75" x14ac:dyDescent="0.25">
      <c r="A30" s="211">
        <v>7</v>
      </c>
      <c r="B30" s="204" t="s">
        <v>293</v>
      </c>
      <c r="C30" s="219">
        <v>0</v>
      </c>
      <c r="D30" s="219"/>
      <c r="E30" s="219"/>
      <c r="F30" s="219"/>
      <c r="G30" s="158"/>
    </row>
    <row r="31" spans="1:13" s="146" customFormat="1" ht="15.75" x14ac:dyDescent="0.25">
      <c r="A31" s="211">
        <v>8</v>
      </c>
      <c r="B31" s="204" t="s">
        <v>306</v>
      </c>
      <c r="C31" s="219">
        <v>20</v>
      </c>
      <c r="D31" s="219">
        <v>20</v>
      </c>
      <c r="E31" s="219">
        <v>20</v>
      </c>
      <c r="F31" s="219">
        <v>20</v>
      </c>
      <c r="G31" s="158" t="s">
        <v>339</v>
      </c>
    </row>
    <row r="32" spans="1:13" ht="15.75" x14ac:dyDescent="0.25">
      <c r="A32" s="211">
        <v>9</v>
      </c>
      <c r="B32" s="204" t="s">
        <v>294</v>
      </c>
      <c r="C32" s="219">
        <v>0</v>
      </c>
      <c r="D32" s="219"/>
      <c r="E32" s="219"/>
      <c r="F32" s="219"/>
      <c r="G32" s="158"/>
      <c r="H32" s="146"/>
      <c r="I32" s="146"/>
      <c r="J32" s="146"/>
      <c r="K32" s="146"/>
      <c r="L32" s="146"/>
      <c r="M32" s="146"/>
    </row>
    <row r="33" spans="1:13" ht="15.75" x14ac:dyDescent="0.25">
      <c r="A33" s="211">
        <v>10</v>
      </c>
      <c r="B33" s="204" t="s">
        <v>295</v>
      </c>
      <c r="C33" s="219"/>
      <c r="D33" s="219"/>
      <c r="E33" s="219"/>
      <c r="F33" s="219"/>
      <c r="G33" s="158"/>
      <c r="H33" s="146"/>
      <c r="I33" s="146"/>
      <c r="J33" s="146"/>
      <c r="K33" s="146"/>
      <c r="L33" s="146"/>
      <c r="M33" s="146"/>
    </row>
    <row r="34" spans="1:13" ht="15.75" x14ac:dyDescent="0.25">
      <c r="A34" s="153">
        <v>11</v>
      </c>
      <c r="B34" s="15"/>
      <c r="C34" s="189"/>
      <c r="D34" s="189"/>
      <c r="E34" s="189"/>
      <c r="F34" s="189"/>
      <c r="G34" s="44"/>
    </row>
    <row r="35" spans="1:13" ht="15.75" x14ac:dyDescent="0.25">
      <c r="A35" s="153">
        <v>12</v>
      </c>
      <c r="B35" s="15"/>
      <c r="C35" s="189"/>
      <c r="D35" s="189"/>
      <c r="E35" s="189"/>
      <c r="F35" s="189"/>
      <c r="G35" s="44"/>
    </row>
    <row r="36" spans="1:13" ht="15.75" x14ac:dyDescent="0.25">
      <c r="A36" s="153">
        <v>13</v>
      </c>
      <c r="B36" s="15"/>
      <c r="C36" s="189"/>
      <c r="D36" s="189"/>
      <c r="E36" s="189"/>
      <c r="F36" s="189"/>
      <c r="G36" s="44"/>
    </row>
    <row r="37" spans="1:13" ht="15.75" x14ac:dyDescent="0.25">
      <c r="A37" s="153">
        <v>14</v>
      </c>
      <c r="B37" s="15"/>
      <c r="C37" s="189"/>
      <c r="D37" s="189"/>
      <c r="E37" s="189"/>
      <c r="F37" s="189"/>
      <c r="G37" s="44"/>
    </row>
    <row r="38" spans="1:13" ht="16.5" thickBot="1" x14ac:dyDescent="0.3">
      <c r="A38" s="153">
        <v>15</v>
      </c>
      <c r="B38" s="15"/>
      <c r="C38" s="189"/>
      <c r="D38" s="189"/>
      <c r="E38" s="189"/>
      <c r="F38" s="189"/>
      <c r="G38" s="44"/>
    </row>
    <row r="39" spans="1:13" ht="16.5" thickBot="1" x14ac:dyDescent="0.3">
      <c r="A39" s="17" t="s">
        <v>10</v>
      </c>
      <c r="B39" s="17"/>
      <c r="C39" s="18">
        <f>SUM(C24:C38)</f>
        <v>280</v>
      </c>
      <c r="D39" s="18">
        <f>SUM(D24:D38)</f>
        <v>40</v>
      </c>
      <c r="E39" s="18">
        <f>SUM(E24:E38)</f>
        <v>40</v>
      </c>
      <c r="F39" s="18">
        <f>SUM(F24:F38)</f>
        <v>40</v>
      </c>
      <c r="G39" s="44"/>
    </row>
    <row r="40" spans="1:13" ht="16.5" thickBot="1" x14ac:dyDescent="0.3">
      <c r="A40" s="5" t="s">
        <v>8</v>
      </c>
      <c r="B40" s="5"/>
      <c r="C40" s="6"/>
      <c r="D40" s="6"/>
      <c r="E40" s="6"/>
      <c r="F40" s="6"/>
      <c r="G40" s="44"/>
    </row>
    <row r="41" spans="1:13" ht="15.75" x14ac:dyDescent="0.25">
      <c r="A41" s="211">
        <v>1</v>
      </c>
      <c r="B41" s="210" t="s">
        <v>341</v>
      </c>
      <c r="C41" s="215">
        <v>-22</v>
      </c>
      <c r="D41" s="215">
        <v>-22</v>
      </c>
      <c r="E41" s="215">
        <v>-22</v>
      </c>
      <c r="F41" s="215">
        <v>-22</v>
      </c>
      <c r="G41" s="158" t="s">
        <v>339</v>
      </c>
      <c r="H41" s="146"/>
      <c r="I41" s="98"/>
      <c r="J41" s="98"/>
      <c r="K41" s="98"/>
    </row>
    <row r="42" spans="1:13" s="190" customFormat="1" ht="15.75" x14ac:dyDescent="0.25">
      <c r="A42" s="211">
        <v>2</v>
      </c>
      <c r="B42" s="210" t="s">
        <v>296</v>
      </c>
      <c r="C42" s="215">
        <v>-33</v>
      </c>
      <c r="D42" s="215">
        <v>-33</v>
      </c>
      <c r="E42" s="215">
        <v>-33</v>
      </c>
      <c r="F42" s="215">
        <v>-33</v>
      </c>
      <c r="G42" s="167" t="s">
        <v>339</v>
      </c>
    </row>
    <row r="43" spans="1:13" s="190" customFormat="1" ht="15.75" x14ac:dyDescent="0.25">
      <c r="A43" s="211">
        <v>3</v>
      </c>
      <c r="B43" s="210" t="s">
        <v>297</v>
      </c>
      <c r="C43" s="215">
        <v>-15</v>
      </c>
      <c r="D43" s="215">
        <v>-15</v>
      </c>
      <c r="E43" s="215">
        <v>-15</v>
      </c>
      <c r="F43" s="215">
        <v>-15</v>
      </c>
      <c r="G43" s="167" t="s">
        <v>339</v>
      </c>
    </row>
    <row r="44" spans="1:13" s="190" customFormat="1" ht="15.75" x14ac:dyDescent="0.25">
      <c r="A44" s="211">
        <v>4</v>
      </c>
      <c r="B44" s="210" t="s">
        <v>298</v>
      </c>
      <c r="C44" s="215">
        <v>-10</v>
      </c>
      <c r="D44" s="215">
        <v>-10</v>
      </c>
      <c r="E44" s="215">
        <v>-10</v>
      </c>
      <c r="F44" s="215">
        <v>-10</v>
      </c>
      <c r="G44" s="167" t="s">
        <v>339</v>
      </c>
    </row>
    <row r="45" spans="1:13" s="190" customFormat="1" ht="15.75" x14ac:dyDescent="0.25">
      <c r="A45" s="211">
        <v>5</v>
      </c>
      <c r="B45" s="210" t="s">
        <v>300</v>
      </c>
      <c r="C45" s="215">
        <v>-7</v>
      </c>
      <c r="D45" s="215">
        <v>-7</v>
      </c>
      <c r="E45" s="215">
        <v>-7</v>
      </c>
      <c r="F45" s="215">
        <v>-7</v>
      </c>
      <c r="G45" s="167" t="s">
        <v>339</v>
      </c>
    </row>
    <row r="46" spans="1:13" s="190" customFormat="1" ht="15.75" x14ac:dyDescent="0.25">
      <c r="A46" s="211">
        <v>6</v>
      </c>
      <c r="B46" s="210" t="s">
        <v>299</v>
      </c>
      <c r="C46" s="215">
        <v>-10</v>
      </c>
      <c r="D46" s="215">
        <v>-10</v>
      </c>
      <c r="E46" s="215">
        <v>-10</v>
      </c>
      <c r="F46" s="215">
        <v>-10</v>
      </c>
      <c r="G46" s="167" t="s">
        <v>339</v>
      </c>
    </row>
    <row r="47" spans="1:13" s="190" customFormat="1" ht="15.75" x14ac:dyDescent="0.25">
      <c r="A47" s="211">
        <v>7</v>
      </c>
      <c r="B47" s="210" t="s">
        <v>301</v>
      </c>
      <c r="C47" s="215">
        <v>-20</v>
      </c>
      <c r="D47" s="215">
        <v>-20</v>
      </c>
      <c r="E47" s="215">
        <v>-20</v>
      </c>
      <c r="F47" s="215">
        <v>-20</v>
      </c>
      <c r="G47" s="167" t="s">
        <v>339</v>
      </c>
    </row>
    <row r="48" spans="1:13" s="190" customFormat="1" ht="15.75" x14ac:dyDescent="0.25">
      <c r="A48" s="211">
        <v>8</v>
      </c>
      <c r="B48" s="210" t="s">
        <v>302</v>
      </c>
      <c r="C48" s="215">
        <v>-80</v>
      </c>
      <c r="D48" s="215">
        <v>-80</v>
      </c>
      <c r="E48" s="215">
        <v>-80</v>
      </c>
      <c r="F48" s="215">
        <v>-80</v>
      </c>
      <c r="G48" s="167" t="s">
        <v>339</v>
      </c>
    </row>
    <row r="49" spans="1:11" s="190" customFormat="1" ht="15.75" x14ac:dyDescent="0.25">
      <c r="A49" s="211">
        <v>9</v>
      </c>
      <c r="B49" s="210" t="s">
        <v>303</v>
      </c>
      <c r="C49" s="215">
        <v>-25</v>
      </c>
      <c r="D49" s="215">
        <v>-25</v>
      </c>
      <c r="E49" s="215">
        <v>-25</v>
      </c>
      <c r="F49" s="215">
        <v>-25</v>
      </c>
      <c r="G49" s="167" t="s">
        <v>339</v>
      </c>
    </row>
    <row r="50" spans="1:11" ht="15.75" x14ac:dyDescent="0.25">
      <c r="A50" s="211">
        <v>10</v>
      </c>
      <c r="B50" s="210" t="s">
        <v>304</v>
      </c>
      <c r="C50" s="215">
        <v>-50</v>
      </c>
      <c r="D50" s="215">
        <v>-50</v>
      </c>
      <c r="E50" s="215">
        <v>-50</v>
      </c>
      <c r="F50" s="215">
        <v>-50</v>
      </c>
      <c r="G50" s="158" t="s">
        <v>339</v>
      </c>
      <c r="H50" s="146"/>
      <c r="I50" s="98"/>
      <c r="J50" s="98"/>
      <c r="K50" s="98"/>
    </row>
    <row r="51" spans="1:11" s="146" customFormat="1" ht="15.75" x14ac:dyDescent="0.25">
      <c r="A51" s="211">
        <v>11</v>
      </c>
      <c r="B51" s="204" t="s">
        <v>305</v>
      </c>
      <c r="C51" s="220">
        <v>-10</v>
      </c>
      <c r="D51" s="220">
        <v>-10</v>
      </c>
      <c r="E51" s="220">
        <v>-10</v>
      </c>
      <c r="F51" s="220">
        <v>-10</v>
      </c>
      <c r="G51" s="158" t="s">
        <v>339</v>
      </c>
    </row>
    <row r="52" spans="1:11" s="146" customFormat="1" ht="15.75" x14ac:dyDescent="0.25">
      <c r="A52" s="197">
        <v>12</v>
      </c>
      <c r="B52" s="160"/>
      <c r="C52" s="65"/>
      <c r="D52" s="65"/>
      <c r="E52" s="65"/>
      <c r="F52" s="65"/>
      <c r="G52" s="158"/>
    </row>
    <row r="53" spans="1:11" s="146" customFormat="1" ht="15.75" x14ac:dyDescent="0.25">
      <c r="A53" s="197">
        <v>13</v>
      </c>
      <c r="B53" s="147"/>
      <c r="C53" s="155"/>
      <c r="D53" s="155"/>
      <c r="E53" s="155"/>
      <c r="F53" s="155"/>
      <c r="G53" s="158"/>
    </row>
    <row r="54" spans="1:11" ht="16.5" thickBot="1" x14ac:dyDescent="0.3">
      <c r="A54" s="197">
        <v>14</v>
      </c>
      <c r="B54" s="64"/>
      <c r="C54" s="65"/>
      <c r="D54" s="65"/>
      <c r="E54" s="65"/>
      <c r="F54" s="65"/>
      <c r="G54" s="44"/>
      <c r="H54" s="98"/>
      <c r="I54" s="98"/>
      <c r="J54" s="98"/>
      <c r="K54" s="98"/>
    </row>
    <row r="55" spans="1:11" ht="16.5" thickBot="1" x14ac:dyDescent="0.3">
      <c r="A55" s="17" t="s">
        <v>9</v>
      </c>
      <c r="B55" s="17"/>
      <c r="C55" s="28">
        <f>SUM(C41:C54)</f>
        <v>-282</v>
      </c>
      <c r="D55" s="28">
        <f>SUM(D41:D54)</f>
        <v>-282</v>
      </c>
      <c r="E55" s="28">
        <f>SUM(E41:E54)</f>
        <v>-282</v>
      </c>
      <c r="F55" s="28">
        <f>SUM(F41:F54)</f>
        <v>-282</v>
      </c>
      <c r="G55" s="44"/>
    </row>
    <row r="56" spans="1:11" ht="16.5" thickBot="1" x14ac:dyDescent="0.3">
      <c r="A56" s="7" t="s">
        <v>122</v>
      </c>
      <c r="B56" s="7"/>
      <c r="C56" s="8">
        <f>(C22+C39+C55)</f>
        <v>11578</v>
      </c>
      <c r="D56" s="8">
        <f>(D22+D39+D55)</f>
        <v>11148</v>
      </c>
      <c r="E56" s="8">
        <f>(E22+E39+E55)</f>
        <v>11148</v>
      </c>
      <c r="F56" s="8">
        <f>(F22+F39+F55)</f>
        <v>11148</v>
      </c>
      <c r="G56" s="44"/>
    </row>
    <row r="57" spans="1:11" ht="15.75" x14ac:dyDescent="0.25">
      <c r="A57" s="44"/>
      <c r="B57" s="44"/>
      <c r="C57" s="44"/>
      <c r="D57" s="44"/>
      <c r="E57" s="44"/>
      <c r="F57" s="44"/>
      <c r="G57" s="44"/>
    </row>
    <row r="58" spans="1:11" ht="15.75" x14ac:dyDescent="0.25">
      <c r="A58" s="44"/>
      <c r="B58" s="44"/>
      <c r="C58" s="44"/>
      <c r="D58" s="44"/>
      <c r="E58" s="44"/>
      <c r="F58" s="44"/>
      <c r="G58" s="44"/>
    </row>
    <row r="59" spans="1:11" ht="15.75" x14ac:dyDescent="0.25">
      <c r="A59" s="44"/>
      <c r="B59" s="44"/>
      <c r="C59" s="44"/>
      <c r="D59" s="44"/>
      <c r="E59" s="44"/>
      <c r="F59" s="44"/>
      <c r="G59" s="44"/>
    </row>
    <row r="60" spans="1:11" ht="15.75" x14ac:dyDescent="0.25">
      <c r="A60" s="44"/>
      <c r="B60" s="44"/>
      <c r="C60" s="44"/>
      <c r="D60" s="44"/>
      <c r="E60" s="44"/>
      <c r="F60" s="44"/>
      <c r="G60" s="44"/>
    </row>
    <row r="61" spans="1:11" ht="15.75" x14ac:dyDescent="0.25">
      <c r="A61" s="44"/>
      <c r="B61" s="44"/>
      <c r="C61" s="44"/>
      <c r="D61" s="44"/>
      <c r="E61" s="44"/>
      <c r="F61" s="44"/>
      <c r="G61" s="44"/>
    </row>
    <row r="62" spans="1:11" ht="15.75" x14ac:dyDescent="0.25">
      <c r="A62" s="44"/>
      <c r="B62" s="44"/>
      <c r="C62" s="44"/>
      <c r="D62" s="44"/>
      <c r="E62" s="44"/>
      <c r="F62" s="44"/>
      <c r="G62" s="44"/>
    </row>
    <row r="63" spans="1:11" ht="15.75" x14ac:dyDescent="0.25">
      <c r="A63" s="44"/>
      <c r="B63" s="44"/>
      <c r="C63" s="44"/>
      <c r="D63" s="44"/>
      <c r="E63" s="44"/>
      <c r="F63" s="44"/>
      <c r="G63" s="44"/>
    </row>
    <row r="64" spans="1:11" ht="15.75" x14ac:dyDescent="0.25">
      <c r="A64" s="44"/>
      <c r="B64" s="44"/>
      <c r="C64" s="44"/>
      <c r="D64" s="44"/>
      <c r="E64" s="44"/>
      <c r="F64" s="44"/>
      <c r="G64" s="44"/>
    </row>
    <row r="65" spans="1:7" ht="15.75" x14ac:dyDescent="0.25">
      <c r="A65" s="44"/>
      <c r="B65" s="44"/>
      <c r="C65" s="44"/>
      <c r="D65" s="44"/>
      <c r="E65" s="44"/>
      <c r="F65" s="44"/>
      <c r="G65" s="44"/>
    </row>
    <row r="66" spans="1:7" ht="15.75" x14ac:dyDescent="0.25">
      <c r="A66" s="44"/>
      <c r="B66" s="44"/>
      <c r="C66" s="44"/>
      <c r="D66" s="44"/>
      <c r="E66" s="44"/>
      <c r="F66" s="44"/>
      <c r="G66" s="44"/>
    </row>
    <row r="67" spans="1:7" ht="15.75" x14ac:dyDescent="0.25">
      <c r="A67" s="44"/>
      <c r="B67" s="44"/>
      <c r="C67" s="44"/>
      <c r="D67" s="44"/>
      <c r="E67" s="44"/>
      <c r="F67" s="44"/>
      <c r="G67" s="44"/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64"/>
  <sheetViews>
    <sheetView topLeftCell="A40" zoomScale="130" zoomScaleNormal="130" workbookViewId="0">
      <selection activeCell="C59" sqref="C59"/>
    </sheetView>
  </sheetViews>
  <sheetFormatPr baseColWidth="10" defaultRowHeight="15" x14ac:dyDescent="0.25"/>
  <cols>
    <col min="1" max="1" width="3.7109375" customWidth="1"/>
    <col min="2" max="2" width="51.85546875" customWidth="1"/>
    <col min="3" max="3" width="10.140625" customWidth="1"/>
    <col min="4" max="4" width="10.7109375" customWidth="1"/>
    <col min="5" max="5" width="9.85546875" customWidth="1"/>
    <col min="6" max="6" width="10.7109375" customWidth="1"/>
  </cols>
  <sheetData>
    <row r="1" spans="1:10" ht="20.25" x14ac:dyDescent="0.3">
      <c r="A1" s="2" t="s">
        <v>120</v>
      </c>
      <c r="B1" s="2"/>
      <c r="C1" s="2"/>
      <c r="D1" s="146"/>
      <c r="E1" s="146"/>
      <c r="F1" s="146"/>
    </row>
    <row r="3" spans="1:10" ht="15.75" x14ac:dyDescent="0.25">
      <c r="A3" s="1"/>
      <c r="B3" s="24" t="s">
        <v>1</v>
      </c>
      <c r="C3" s="10" t="s">
        <v>63</v>
      </c>
      <c r="D3" s="10"/>
      <c r="E3" s="11"/>
      <c r="F3" s="11"/>
    </row>
    <row r="4" spans="1:10" x14ac:dyDescent="0.25">
      <c r="A4" s="1"/>
      <c r="B4" s="1"/>
      <c r="C4" s="1"/>
      <c r="D4" s="1"/>
    </row>
    <row r="5" spans="1:10" ht="15.75" thickBot="1" x14ac:dyDescent="0.3">
      <c r="A5" s="1"/>
      <c r="B5" s="1"/>
      <c r="C5" s="1"/>
      <c r="D5" s="1"/>
      <c r="E5" t="s">
        <v>13</v>
      </c>
    </row>
    <row r="6" spans="1:10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10" ht="15.75" x14ac:dyDescent="0.25">
      <c r="A7" s="12" t="s">
        <v>121</v>
      </c>
      <c r="B7" s="12"/>
      <c r="C7" s="13">
        <v>13427</v>
      </c>
      <c r="D7" s="13">
        <v>13427</v>
      </c>
      <c r="E7" s="13">
        <v>13427</v>
      </c>
      <c r="F7" s="13">
        <v>13427</v>
      </c>
    </row>
    <row r="8" spans="1:10" ht="16.5" thickBot="1" x14ac:dyDescent="0.3">
      <c r="A8" s="14" t="s">
        <v>5</v>
      </c>
      <c r="B8" s="15"/>
      <c r="C8" s="16">
        <v>153</v>
      </c>
      <c r="D8" s="149">
        <v>153</v>
      </c>
      <c r="E8" s="149">
        <v>153</v>
      </c>
      <c r="F8" s="149">
        <v>153</v>
      </c>
    </row>
    <row r="9" spans="1:10" ht="16.5" thickBot="1" x14ac:dyDescent="0.3">
      <c r="A9" s="17" t="s">
        <v>2</v>
      </c>
      <c r="B9" s="17"/>
      <c r="C9" s="18">
        <f>SUM(C7:C8)</f>
        <v>13580</v>
      </c>
      <c r="D9" s="18">
        <f>SUM(D7:D8)</f>
        <v>13580</v>
      </c>
      <c r="E9" s="18">
        <f>SUM(E7:E8)</f>
        <v>13580</v>
      </c>
      <c r="F9" s="18">
        <f>SUM(F7:F8)</f>
        <v>13580</v>
      </c>
    </row>
    <row r="10" spans="1:10" ht="16.5" thickBot="1" x14ac:dyDescent="0.3">
      <c r="A10" s="3" t="s">
        <v>6</v>
      </c>
      <c r="B10" s="3"/>
      <c r="C10" s="4"/>
      <c r="D10" s="4"/>
      <c r="E10" s="4"/>
      <c r="F10" s="4"/>
      <c r="J10" s="115"/>
    </row>
    <row r="11" spans="1:10" ht="15.75" x14ac:dyDescent="0.25">
      <c r="A11" s="19">
        <v>1</v>
      </c>
      <c r="B11" s="148" t="s">
        <v>151</v>
      </c>
      <c r="C11" s="156">
        <v>-500</v>
      </c>
      <c r="D11" s="156">
        <v>-500</v>
      </c>
      <c r="E11" s="156">
        <v>-500</v>
      </c>
      <c r="F11" s="156">
        <v>-500</v>
      </c>
      <c r="G11" s="98"/>
      <c r="J11" s="115"/>
    </row>
    <row r="12" spans="1:10" ht="15.75" x14ac:dyDescent="0.25">
      <c r="A12" s="216">
        <v>2</v>
      </c>
      <c r="B12" s="192" t="s">
        <v>152</v>
      </c>
      <c r="C12" s="198">
        <v>0</v>
      </c>
      <c r="D12" s="198">
        <v>0</v>
      </c>
      <c r="E12" s="198">
        <v>0</v>
      </c>
      <c r="F12" s="198">
        <v>0</v>
      </c>
      <c r="G12" s="164" t="s">
        <v>317</v>
      </c>
      <c r="J12" s="115">
        <f>SUM(J10:J11)</f>
        <v>0</v>
      </c>
    </row>
    <row r="13" spans="1:10" s="146" customFormat="1" ht="15.75" x14ac:dyDescent="0.25">
      <c r="A13" s="216">
        <v>3</v>
      </c>
      <c r="B13" s="192" t="s">
        <v>153</v>
      </c>
      <c r="C13" s="198">
        <v>0</v>
      </c>
      <c r="D13" s="198">
        <v>0</v>
      </c>
      <c r="E13" s="198">
        <v>0</v>
      </c>
      <c r="F13" s="198">
        <v>0</v>
      </c>
      <c r="G13" s="164" t="s">
        <v>317</v>
      </c>
      <c r="J13" s="115"/>
    </row>
    <row r="14" spans="1:10" s="146" customFormat="1" ht="15.75" x14ac:dyDescent="0.25">
      <c r="A14" s="151">
        <v>4</v>
      </c>
      <c r="B14" s="148" t="s">
        <v>154</v>
      </c>
      <c r="C14" s="156">
        <v>-30</v>
      </c>
      <c r="D14" s="156">
        <v>-30</v>
      </c>
      <c r="E14" s="156">
        <v>-30</v>
      </c>
      <c r="F14" s="156">
        <v>-30</v>
      </c>
      <c r="J14" s="115"/>
    </row>
    <row r="15" spans="1:10" s="146" customFormat="1" ht="15.75" x14ac:dyDescent="0.25">
      <c r="A15" s="151">
        <v>5</v>
      </c>
      <c r="B15" s="148" t="s">
        <v>157</v>
      </c>
      <c r="C15" s="156">
        <v>-150</v>
      </c>
      <c r="D15" s="156">
        <v>-150</v>
      </c>
      <c r="E15" s="156">
        <v>-150</v>
      </c>
      <c r="F15" s="156">
        <v>-150</v>
      </c>
      <c r="J15" s="115"/>
    </row>
    <row r="16" spans="1:10" s="146" customFormat="1" ht="15.75" x14ac:dyDescent="0.25">
      <c r="A16" s="216">
        <v>6</v>
      </c>
      <c r="B16" s="192" t="s">
        <v>155</v>
      </c>
      <c r="C16" s="198">
        <v>0</v>
      </c>
      <c r="D16" s="198">
        <v>0</v>
      </c>
      <c r="E16" s="198">
        <v>0</v>
      </c>
      <c r="F16" s="198">
        <v>0</v>
      </c>
      <c r="G16" s="164" t="s">
        <v>317</v>
      </c>
      <c r="J16" s="115"/>
    </row>
    <row r="17" spans="1:10" s="146" customFormat="1" ht="15.75" x14ac:dyDescent="0.25">
      <c r="A17" s="216">
        <v>7</v>
      </c>
      <c r="B17" s="192" t="s">
        <v>156</v>
      </c>
      <c r="C17" s="198">
        <v>0</v>
      </c>
      <c r="D17" s="198">
        <v>0</v>
      </c>
      <c r="E17" s="198">
        <v>0</v>
      </c>
      <c r="F17" s="198">
        <v>0</v>
      </c>
      <c r="G17" s="164" t="s">
        <v>317</v>
      </c>
      <c r="J17" s="115"/>
    </row>
    <row r="18" spans="1:10" s="146" customFormat="1" ht="15.75" x14ac:dyDescent="0.25">
      <c r="A18" s="151">
        <v>8</v>
      </c>
      <c r="B18" s="202" t="s">
        <v>277</v>
      </c>
      <c r="C18" s="203">
        <v>50</v>
      </c>
      <c r="D18" s="203">
        <v>100</v>
      </c>
      <c r="E18" s="203">
        <v>100</v>
      </c>
      <c r="F18" s="203">
        <v>100</v>
      </c>
      <c r="J18" s="115"/>
    </row>
    <row r="19" spans="1:10" s="146" customFormat="1" ht="15.75" x14ac:dyDescent="0.25">
      <c r="A19" s="151">
        <v>9</v>
      </c>
      <c r="B19" s="148"/>
      <c r="C19" s="156"/>
      <c r="D19" s="156"/>
      <c r="E19" s="156"/>
      <c r="F19" s="156"/>
      <c r="J19" s="115"/>
    </row>
    <row r="20" spans="1:10" s="98" customFormat="1" ht="15.75" x14ac:dyDescent="0.25">
      <c r="A20" s="151">
        <v>10</v>
      </c>
      <c r="B20" s="148"/>
      <c r="C20" s="156"/>
      <c r="D20" s="156"/>
      <c r="E20" s="156"/>
      <c r="F20" s="156"/>
    </row>
    <row r="21" spans="1:10" s="98" customFormat="1" ht="15.75" x14ac:dyDescent="0.25">
      <c r="A21" s="151">
        <v>11</v>
      </c>
      <c r="B21" s="148"/>
      <c r="C21" s="156"/>
      <c r="D21" s="156"/>
      <c r="E21" s="156"/>
      <c r="F21" s="156"/>
    </row>
    <row r="22" spans="1:10" s="98" customFormat="1" ht="15.75" x14ac:dyDescent="0.25">
      <c r="A22" s="151">
        <v>12</v>
      </c>
      <c r="B22" s="152"/>
      <c r="C22" s="156"/>
      <c r="D22" s="149"/>
      <c r="E22" s="149"/>
      <c r="F22" s="149"/>
    </row>
    <row r="23" spans="1:10" s="98" customFormat="1" ht="16.5" thickBot="1" x14ac:dyDescent="0.3">
      <c r="A23" s="151">
        <v>13</v>
      </c>
      <c r="B23" s="152"/>
      <c r="C23" s="156"/>
      <c r="D23" s="156"/>
      <c r="E23" s="156"/>
      <c r="F23" s="156"/>
    </row>
    <row r="24" spans="1:10" ht="16.5" thickBot="1" x14ac:dyDescent="0.3">
      <c r="A24" s="17" t="s">
        <v>3</v>
      </c>
      <c r="B24" s="17"/>
      <c r="C24" s="157">
        <f>SUM(C11:C23)</f>
        <v>-630</v>
      </c>
      <c r="D24" s="37">
        <f>SUM(D11:D23)</f>
        <v>-580</v>
      </c>
      <c r="E24" s="37">
        <f>SUM(E11:E23)</f>
        <v>-580</v>
      </c>
      <c r="F24" s="37">
        <f>SUM(F11:F23)</f>
        <v>-580</v>
      </c>
    </row>
    <row r="25" spans="1:10" ht="16.5" thickBot="1" x14ac:dyDescent="0.3">
      <c r="A25" s="107" t="s">
        <v>4</v>
      </c>
      <c r="B25" s="107"/>
      <c r="C25" s="108">
        <f>SUM(C9+C24)</f>
        <v>12950</v>
      </c>
      <c r="D25" s="108">
        <f>SUM(D9+D24)</f>
        <v>13000</v>
      </c>
      <c r="E25" s="108">
        <f>SUM(E9+E24)</f>
        <v>13000</v>
      </c>
      <c r="F25" s="108">
        <f>SUM(F9+F24)</f>
        <v>13000</v>
      </c>
      <c r="G25" s="124" t="s">
        <v>148</v>
      </c>
      <c r="H25" s="124"/>
    </row>
    <row r="26" spans="1:10" ht="16.5" thickBot="1" x14ac:dyDescent="0.3">
      <c r="A26" s="5" t="s">
        <v>7</v>
      </c>
      <c r="B26" s="5"/>
      <c r="C26" s="6"/>
      <c r="D26" s="6"/>
      <c r="E26" s="6"/>
      <c r="F26" s="6"/>
    </row>
    <row r="27" spans="1:10" ht="15.75" x14ac:dyDescent="0.25">
      <c r="A27" s="188">
        <v>1</v>
      </c>
      <c r="B27" s="192" t="s">
        <v>241</v>
      </c>
      <c r="C27" s="198">
        <v>200</v>
      </c>
      <c r="D27" s="198"/>
      <c r="E27" s="198"/>
      <c r="F27" s="198"/>
      <c r="G27" t="s">
        <v>339</v>
      </c>
    </row>
    <row r="28" spans="1:10" s="146" customFormat="1" ht="15.75" x14ac:dyDescent="0.25">
      <c r="A28" s="188">
        <v>2</v>
      </c>
      <c r="B28" s="192" t="s">
        <v>309</v>
      </c>
      <c r="C28" s="198">
        <v>30</v>
      </c>
      <c r="D28" s="200"/>
      <c r="E28" s="200"/>
      <c r="F28" s="200"/>
      <c r="G28" s="146" t="s">
        <v>339</v>
      </c>
    </row>
    <row r="29" spans="1:10" s="146" customFormat="1" ht="15.75" x14ac:dyDescent="0.25">
      <c r="A29" s="188">
        <v>3</v>
      </c>
      <c r="B29" s="192" t="s">
        <v>242</v>
      </c>
      <c r="C29" s="198">
        <v>50</v>
      </c>
      <c r="D29" s="200"/>
      <c r="E29" s="200"/>
      <c r="F29" s="200"/>
      <c r="G29" s="146" t="s">
        <v>339</v>
      </c>
    </row>
    <row r="30" spans="1:10" s="146" customFormat="1" ht="15.75" x14ac:dyDescent="0.25">
      <c r="A30" s="188">
        <v>4</v>
      </c>
      <c r="B30" s="192" t="s">
        <v>243</v>
      </c>
      <c r="C30" s="198">
        <v>500</v>
      </c>
      <c r="D30" s="198">
        <v>500</v>
      </c>
      <c r="E30" s="200"/>
      <c r="F30" s="200"/>
      <c r="G30" s="146" t="s">
        <v>339</v>
      </c>
    </row>
    <row r="31" spans="1:10" s="146" customFormat="1" ht="15.75" x14ac:dyDescent="0.25">
      <c r="A31" s="188">
        <v>5</v>
      </c>
      <c r="B31" s="147" t="s">
        <v>244</v>
      </c>
      <c r="C31" s="198">
        <v>150</v>
      </c>
      <c r="D31" s="200"/>
      <c r="E31" s="200"/>
      <c r="F31" s="200"/>
      <c r="G31" s="146" t="s">
        <v>339</v>
      </c>
    </row>
    <row r="32" spans="1:10" s="146" customFormat="1" ht="15.75" x14ac:dyDescent="0.25">
      <c r="A32" s="188">
        <v>6</v>
      </c>
      <c r="B32" s="147" t="s">
        <v>245</v>
      </c>
      <c r="C32" s="198">
        <v>0</v>
      </c>
      <c r="D32" s="200"/>
      <c r="E32" s="200"/>
      <c r="F32" s="200"/>
    </row>
    <row r="33" spans="1:7" s="146" customFormat="1" ht="15.75" x14ac:dyDescent="0.25">
      <c r="A33" s="188">
        <v>7</v>
      </c>
      <c r="B33" s="147" t="s">
        <v>246</v>
      </c>
      <c r="C33" s="198">
        <v>0</v>
      </c>
      <c r="D33" s="198">
        <v>0</v>
      </c>
      <c r="E33" s="200"/>
      <c r="F33" s="200"/>
    </row>
    <row r="34" spans="1:7" s="146" customFormat="1" ht="15.75" x14ac:dyDescent="0.25">
      <c r="A34" s="188">
        <v>8</v>
      </c>
      <c r="B34" s="147" t="s">
        <v>247</v>
      </c>
      <c r="C34" s="198">
        <v>50</v>
      </c>
      <c r="D34" s="198"/>
      <c r="E34" s="200"/>
      <c r="F34" s="200"/>
      <c r="G34" s="146" t="s">
        <v>339</v>
      </c>
    </row>
    <row r="35" spans="1:7" s="146" customFormat="1" ht="15.75" x14ac:dyDescent="0.25">
      <c r="A35" s="188">
        <v>9</v>
      </c>
      <c r="B35" s="192" t="s">
        <v>248</v>
      </c>
      <c r="C35" s="222">
        <v>0</v>
      </c>
      <c r="D35" s="222"/>
      <c r="E35" s="65"/>
      <c r="F35" s="65"/>
    </row>
    <row r="36" spans="1:7" s="146" customFormat="1" ht="15.75" x14ac:dyDescent="0.25">
      <c r="A36" s="188">
        <v>10</v>
      </c>
      <c r="B36" s="192" t="s">
        <v>249</v>
      </c>
      <c r="C36" s="222">
        <v>0</v>
      </c>
      <c r="D36" s="222"/>
      <c r="E36" s="65"/>
      <c r="F36" s="65"/>
    </row>
    <row r="37" spans="1:7" s="146" customFormat="1" ht="15.75" x14ac:dyDescent="0.25">
      <c r="A37" s="188">
        <v>11</v>
      </c>
      <c r="B37" s="192" t="s">
        <v>250</v>
      </c>
      <c r="C37" s="222">
        <v>0</v>
      </c>
      <c r="D37" s="222">
        <v>0</v>
      </c>
      <c r="E37" s="65"/>
      <c r="F37" s="65"/>
    </row>
    <row r="38" spans="1:7" s="146" customFormat="1" ht="15.75" x14ac:dyDescent="0.25">
      <c r="A38" s="188">
        <v>12</v>
      </c>
      <c r="B38" s="192" t="s">
        <v>251</v>
      </c>
      <c r="C38" s="222">
        <v>0</v>
      </c>
      <c r="D38" s="222">
        <v>0</v>
      </c>
      <c r="E38" s="222"/>
      <c r="F38" s="222"/>
    </row>
    <row r="39" spans="1:7" s="146" customFormat="1" ht="15.75" x14ac:dyDescent="0.25">
      <c r="A39" s="188">
        <v>13</v>
      </c>
      <c r="B39" s="192" t="s">
        <v>252</v>
      </c>
      <c r="C39" s="222">
        <v>0</v>
      </c>
      <c r="D39" s="65"/>
      <c r="E39" s="65"/>
      <c r="F39" s="65"/>
    </row>
    <row r="40" spans="1:7" s="146" customFormat="1" ht="15.75" x14ac:dyDescent="0.25">
      <c r="A40" s="188">
        <v>14</v>
      </c>
      <c r="B40" s="192" t="s">
        <v>253</v>
      </c>
      <c r="C40" s="222">
        <v>0</v>
      </c>
      <c r="D40" s="65"/>
      <c r="E40" s="65"/>
      <c r="F40" s="65"/>
    </row>
    <row r="41" spans="1:7" s="146" customFormat="1" ht="15.75" x14ac:dyDescent="0.25">
      <c r="A41" s="188">
        <v>15</v>
      </c>
      <c r="B41" s="192" t="s">
        <v>254</v>
      </c>
      <c r="C41" s="222">
        <v>0</v>
      </c>
      <c r="D41" s="65"/>
      <c r="E41" s="65"/>
      <c r="F41" s="65"/>
    </row>
    <row r="42" spans="1:7" s="146" customFormat="1" ht="15.75" x14ac:dyDescent="0.25">
      <c r="A42" s="188">
        <v>16</v>
      </c>
      <c r="B42" s="192" t="s">
        <v>255</v>
      </c>
      <c r="C42" s="222">
        <v>0</v>
      </c>
      <c r="D42" s="222">
        <v>0</v>
      </c>
      <c r="E42" s="65"/>
      <c r="F42" s="65"/>
    </row>
    <row r="43" spans="1:7" s="146" customFormat="1" ht="15.75" x14ac:dyDescent="0.25">
      <c r="A43" s="188">
        <v>17</v>
      </c>
      <c r="B43" s="192" t="s">
        <v>256</v>
      </c>
      <c r="C43" s="222">
        <v>140</v>
      </c>
      <c r="D43" s="65"/>
      <c r="E43" s="65"/>
      <c r="F43" s="65"/>
      <c r="G43" s="146" t="s">
        <v>339</v>
      </c>
    </row>
    <row r="44" spans="1:7" s="146" customFormat="1" ht="15.75" x14ac:dyDescent="0.25">
      <c r="A44" s="188">
        <v>18</v>
      </c>
      <c r="B44" s="192" t="s">
        <v>257</v>
      </c>
      <c r="C44" s="222">
        <v>0</v>
      </c>
      <c r="D44" s="65"/>
      <c r="E44" s="65"/>
      <c r="F44" s="65"/>
    </row>
    <row r="45" spans="1:7" s="146" customFormat="1" ht="15.75" x14ac:dyDescent="0.25">
      <c r="A45" s="188">
        <v>19</v>
      </c>
      <c r="B45" s="192" t="s">
        <v>258</v>
      </c>
      <c r="C45" s="222">
        <v>0</v>
      </c>
      <c r="D45" s="222"/>
      <c r="E45" s="65"/>
      <c r="F45" s="65"/>
    </row>
    <row r="46" spans="1:7" s="146" customFormat="1" ht="15.75" x14ac:dyDescent="0.25">
      <c r="A46" s="188">
        <v>20</v>
      </c>
      <c r="B46" s="192" t="s">
        <v>259</v>
      </c>
      <c r="C46" s="222">
        <v>0</v>
      </c>
      <c r="D46" s="65"/>
      <c r="E46" s="65"/>
      <c r="F46" s="65"/>
    </row>
    <row r="47" spans="1:7" s="146" customFormat="1" ht="15.75" x14ac:dyDescent="0.25">
      <c r="A47" s="188">
        <v>21</v>
      </c>
      <c r="B47" s="192" t="s">
        <v>260</v>
      </c>
      <c r="C47" s="222">
        <v>0</v>
      </c>
      <c r="D47" s="222"/>
      <c r="E47" s="65"/>
      <c r="F47" s="65"/>
    </row>
    <row r="48" spans="1:7" s="146" customFormat="1" ht="15.75" x14ac:dyDescent="0.25">
      <c r="A48" s="188">
        <v>22</v>
      </c>
      <c r="B48" s="192" t="s">
        <v>261</v>
      </c>
      <c r="C48" s="223">
        <v>190</v>
      </c>
      <c r="D48" s="222">
        <v>40</v>
      </c>
      <c r="E48" s="65"/>
      <c r="F48" s="65"/>
      <c r="G48" s="146" t="s">
        <v>339</v>
      </c>
    </row>
    <row r="49" spans="1:9" s="146" customFormat="1" ht="15.75" x14ac:dyDescent="0.25">
      <c r="A49" s="188">
        <v>23</v>
      </c>
      <c r="B49" s="192" t="s">
        <v>262</v>
      </c>
      <c r="C49" s="222">
        <v>0</v>
      </c>
      <c r="D49" s="65"/>
      <c r="E49" s="65"/>
      <c r="F49" s="65"/>
    </row>
    <row r="50" spans="1:9" s="146" customFormat="1" ht="15.75" x14ac:dyDescent="0.25">
      <c r="A50" s="188">
        <v>24</v>
      </c>
      <c r="B50" s="192" t="s">
        <v>263</v>
      </c>
      <c r="C50" s="222">
        <v>0</v>
      </c>
      <c r="D50" s="65"/>
      <c r="E50" s="65"/>
      <c r="F50" s="65"/>
    </row>
    <row r="51" spans="1:9" s="146" customFormat="1" ht="15.75" x14ac:dyDescent="0.25">
      <c r="A51" s="188">
        <v>25</v>
      </c>
      <c r="B51" s="192" t="s">
        <v>264</v>
      </c>
      <c r="C51" s="223">
        <v>0</v>
      </c>
      <c r="D51" s="65"/>
      <c r="E51" s="65"/>
      <c r="F51" s="65"/>
    </row>
    <row r="52" spans="1:9" s="146" customFormat="1" ht="15.75" x14ac:dyDescent="0.25">
      <c r="A52" s="188">
        <v>26</v>
      </c>
      <c r="B52" s="192" t="s">
        <v>265</v>
      </c>
      <c r="C52" s="222">
        <v>150</v>
      </c>
      <c r="D52" s="65"/>
      <c r="E52" s="65"/>
      <c r="F52" s="65"/>
      <c r="G52" s="146" t="s">
        <v>339</v>
      </c>
    </row>
    <row r="53" spans="1:9" s="146" customFormat="1" ht="15.75" x14ac:dyDescent="0.25">
      <c r="A53" s="188">
        <v>27</v>
      </c>
      <c r="B53" s="192" t="s">
        <v>266</v>
      </c>
      <c r="C53" s="222">
        <v>150</v>
      </c>
      <c r="D53" s="65"/>
      <c r="E53" s="65"/>
      <c r="F53" s="65"/>
      <c r="G53" s="146" t="s">
        <v>339</v>
      </c>
    </row>
    <row r="54" spans="1:9" ht="15.75" x14ac:dyDescent="0.25">
      <c r="A54" s="188">
        <v>28</v>
      </c>
      <c r="B54" s="192" t="s">
        <v>267</v>
      </c>
      <c r="C54" s="222">
        <v>200</v>
      </c>
      <c r="D54" s="65"/>
      <c r="E54" s="65"/>
      <c r="F54" s="65"/>
      <c r="G54" t="s">
        <v>339</v>
      </c>
    </row>
    <row r="55" spans="1:9" ht="15.75" x14ac:dyDescent="0.25">
      <c r="A55" s="188">
        <v>28</v>
      </c>
      <c r="B55" s="192" t="s">
        <v>268</v>
      </c>
      <c r="C55" s="222">
        <v>315</v>
      </c>
      <c r="D55" s="222">
        <v>630</v>
      </c>
      <c r="E55" s="222">
        <v>630</v>
      </c>
      <c r="F55" s="222">
        <v>630</v>
      </c>
      <c r="G55" t="s">
        <v>339</v>
      </c>
    </row>
    <row r="56" spans="1:9" s="98" customFormat="1" ht="16.5" thickBot="1" x14ac:dyDescent="0.3">
      <c r="A56" s="188">
        <v>27</v>
      </c>
      <c r="B56" s="192" t="s">
        <v>269</v>
      </c>
      <c r="C56" s="222">
        <v>220</v>
      </c>
      <c r="D56" s="222">
        <v>220</v>
      </c>
      <c r="E56" s="222">
        <v>220</v>
      </c>
      <c r="F56" s="222">
        <v>220</v>
      </c>
      <c r="G56" s="98" t="s">
        <v>339</v>
      </c>
    </row>
    <row r="57" spans="1:9" ht="16.5" thickBot="1" x14ac:dyDescent="0.3">
      <c r="A57" s="17" t="s">
        <v>10</v>
      </c>
      <c r="B57" s="17"/>
      <c r="C57" s="18">
        <f>SUM(C27:C56)</f>
        <v>2345</v>
      </c>
      <c r="D57" s="18">
        <f>SUM(D27:D56)</f>
        <v>1390</v>
      </c>
      <c r="E57" s="18">
        <f>SUM(E27:E56)</f>
        <v>850</v>
      </c>
      <c r="F57" s="18">
        <f>SUM(F27:F56)</f>
        <v>850</v>
      </c>
    </row>
    <row r="58" spans="1:9" ht="16.5" thickBot="1" x14ac:dyDescent="0.3">
      <c r="A58" s="5" t="s">
        <v>8</v>
      </c>
      <c r="B58" s="5"/>
      <c r="C58" s="6"/>
      <c r="D58" s="6"/>
      <c r="E58" s="6"/>
      <c r="F58" s="6"/>
    </row>
    <row r="59" spans="1:9" ht="15.75" x14ac:dyDescent="0.25">
      <c r="A59" s="191">
        <v>1</v>
      </c>
      <c r="B59" s="192" t="s">
        <v>270</v>
      </c>
      <c r="C59" s="65">
        <v>-390</v>
      </c>
      <c r="D59" s="65">
        <v>-700</v>
      </c>
      <c r="E59" s="65">
        <v>-700</v>
      </c>
      <c r="F59" s="65">
        <v>-700</v>
      </c>
      <c r="G59" s="146" t="s">
        <v>339</v>
      </c>
      <c r="I59" t="s">
        <v>318</v>
      </c>
    </row>
    <row r="60" spans="1:9" ht="15.75" x14ac:dyDescent="0.25">
      <c r="A60" s="191">
        <v>2</v>
      </c>
      <c r="B60" s="147" t="s">
        <v>271</v>
      </c>
      <c r="C60" s="200">
        <v>-560</v>
      </c>
      <c r="D60" s="200">
        <v>-755</v>
      </c>
      <c r="E60" s="200">
        <v>-755</v>
      </c>
      <c r="F60" s="200">
        <v>-755</v>
      </c>
      <c r="G60" s="146" t="s">
        <v>339</v>
      </c>
    </row>
    <row r="61" spans="1:9" s="146" customFormat="1" ht="15.75" x14ac:dyDescent="0.25">
      <c r="A61" s="153">
        <v>3</v>
      </c>
      <c r="B61" s="147"/>
      <c r="C61" s="161"/>
      <c r="D61" s="161"/>
      <c r="E61" s="161"/>
      <c r="F61" s="161"/>
    </row>
    <row r="62" spans="1:9" s="146" customFormat="1" ht="16.5" thickBot="1" x14ac:dyDescent="0.3">
      <c r="A62" s="153">
        <v>4</v>
      </c>
      <c r="B62" s="160"/>
      <c r="C62" s="65"/>
      <c r="D62" s="65"/>
      <c r="E62" s="65"/>
      <c r="F62" s="65"/>
    </row>
    <row r="63" spans="1:9" ht="16.5" thickBot="1" x14ac:dyDescent="0.3">
      <c r="A63" s="17" t="s">
        <v>9</v>
      </c>
      <c r="B63" s="17"/>
      <c r="C63" s="37">
        <f>SUM(C59:C62)</f>
        <v>-950</v>
      </c>
      <c r="D63" s="37">
        <f>SUM(D59:D62)</f>
        <v>-1455</v>
      </c>
      <c r="E63" s="37">
        <f>SUM(E59:E62)</f>
        <v>-1455</v>
      </c>
      <c r="F63" s="37">
        <f>SUM(F59:F62)</f>
        <v>-1455</v>
      </c>
    </row>
    <row r="64" spans="1:9" ht="16.5" thickBot="1" x14ac:dyDescent="0.3">
      <c r="A64" s="7" t="s">
        <v>122</v>
      </c>
      <c r="B64" s="7"/>
      <c r="C64" s="8">
        <f>(C25+C57+C63)</f>
        <v>14345</v>
      </c>
      <c r="D64" s="8">
        <f>(D25+D57+D63)</f>
        <v>12935</v>
      </c>
      <c r="E64" s="8">
        <f>(E25+E57+E63)</f>
        <v>12395</v>
      </c>
      <c r="F64" s="8">
        <f>(F25+F57+F63)</f>
        <v>12395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1"/>
  <sheetViews>
    <sheetView topLeftCell="A19" zoomScale="140" zoomScaleNormal="140" workbookViewId="0">
      <selection activeCell="G44" sqref="G44"/>
    </sheetView>
  </sheetViews>
  <sheetFormatPr baseColWidth="10" defaultRowHeight="15" x14ac:dyDescent="0.25"/>
  <cols>
    <col min="1" max="1" width="3.7109375" customWidth="1"/>
    <col min="2" max="2" width="41.140625" customWidth="1"/>
    <col min="3" max="3" width="10.140625" customWidth="1"/>
    <col min="4" max="4" width="10.7109375" customWidth="1"/>
    <col min="5" max="5" width="9.85546875" customWidth="1"/>
    <col min="6" max="6" width="10.7109375" customWidth="1"/>
  </cols>
  <sheetData>
    <row r="1" spans="1:9" ht="20.25" x14ac:dyDescent="0.3">
      <c r="A1" s="2" t="s">
        <v>120</v>
      </c>
      <c r="B1" s="2"/>
      <c r="C1" s="2"/>
      <c r="D1" s="146"/>
      <c r="E1" s="146"/>
      <c r="F1" s="146"/>
    </row>
    <row r="3" spans="1:9" ht="15.75" x14ac:dyDescent="0.25">
      <c r="A3" s="1"/>
      <c r="B3" s="24" t="s">
        <v>1</v>
      </c>
      <c r="C3" s="10" t="s">
        <v>21</v>
      </c>
      <c r="D3" s="10"/>
      <c r="E3" s="11"/>
      <c r="F3" s="11"/>
    </row>
    <row r="4" spans="1:9" x14ac:dyDescent="0.25">
      <c r="A4" s="1"/>
      <c r="B4" s="1"/>
      <c r="C4" s="1"/>
      <c r="D4" s="1"/>
    </row>
    <row r="5" spans="1:9" ht="15.75" thickBot="1" x14ac:dyDescent="0.3">
      <c r="A5" s="1"/>
      <c r="B5" s="1"/>
      <c r="C5" s="1"/>
      <c r="D5" s="1"/>
      <c r="E5" t="s">
        <v>13</v>
      </c>
    </row>
    <row r="6" spans="1:9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9" ht="15.75" x14ac:dyDescent="0.25">
      <c r="A7" s="12" t="s">
        <v>121</v>
      </c>
      <c r="B7" s="12"/>
      <c r="C7" s="13">
        <v>9077</v>
      </c>
      <c r="D7" s="13">
        <v>9077</v>
      </c>
      <c r="E7" s="13">
        <v>9077</v>
      </c>
      <c r="F7" s="13">
        <v>9077</v>
      </c>
    </row>
    <row r="8" spans="1:9" ht="16.5" thickBot="1" x14ac:dyDescent="0.3">
      <c r="A8" s="14" t="s">
        <v>5</v>
      </c>
      <c r="B8" s="15"/>
      <c r="C8" s="16">
        <v>118</v>
      </c>
      <c r="D8" s="149">
        <v>118</v>
      </c>
      <c r="E8" s="149">
        <v>118</v>
      </c>
      <c r="F8" s="149">
        <v>118</v>
      </c>
    </row>
    <row r="9" spans="1:9" ht="16.5" thickBot="1" x14ac:dyDescent="0.3">
      <c r="A9" s="17" t="s">
        <v>2</v>
      </c>
      <c r="B9" s="17"/>
      <c r="C9" s="18">
        <f>SUM(C7:C8)</f>
        <v>9195</v>
      </c>
      <c r="D9" s="18">
        <f>SUM(D7:D8)</f>
        <v>9195</v>
      </c>
      <c r="E9" s="18">
        <f>SUM(E7:E8)</f>
        <v>9195</v>
      </c>
      <c r="F9" s="18">
        <f>SUM(F7:F8)</f>
        <v>9195</v>
      </c>
    </row>
    <row r="10" spans="1:9" ht="16.5" thickBot="1" x14ac:dyDescent="0.3">
      <c r="A10" s="3" t="s">
        <v>6</v>
      </c>
      <c r="B10" s="3"/>
      <c r="C10" s="4"/>
      <c r="D10" s="4"/>
      <c r="E10" s="4"/>
      <c r="F10" s="4"/>
    </row>
    <row r="11" spans="1:9" ht="15.75" x14ac:dyDescent="0.25">
      <c r="A11" s="19">
        <v>1</v>
      </c>
      <c r="B11" s="152" t="s">
        <v>159</v>
      </c>
      <c r="C11" s="120">
        <v>-200</v>
      </c>
      <c r="D11" s="120">
        <v>-200</v>
      </c>
      <c r="E11" s="120">
        <v>-200</v>
      </c>
      <c r="F11" s="120">
        <v>-200</v>
      </c>
      <c r="G11" s="98"/>
      <c r="H11" s="98"/>
      <c r="I11" s="98"/>
    </row>
    <row r="12" spans="1:9" s="146" customFormat="1" ht="15.75" x14ac:dyDescent="0.25">
      <c r="A12" s="151">
        <v>2</v>
      </c>
      <c r="B12" s="152" t="s">
        <v>158</v>
      </c>
      <c r="C12" s="120">
        <v>-100</v>
      </c>
      <c r="D12" s="120">
        <v>-100</v>
      </c>
      <c r="E12" s="120">
        <v>-100</v>
      </c>
      <c r="F12" s="120">
        <v>-100</v>
      </c>
    </row>
    <row r="13" spans="1:9" s="146" customFormat="1" ht="15.75" x14ac:dyDescent="0.25">
      <c r="A13" s="151">
        <v>3</v>
      </c>
      <c r="B13" s="152" t="s">
        <v>160</v>
      </c>
      <c r="C13" s="173">
        <v>150</v>
      </c>
      <c r="D13" s="173">
        <v>150</v>
      </c>
      <c r="E13" s="173">
        <v>150</v>
      </c>
      <c r="F13" s="173">
        <v>150</v>
      </c>
    </row>
    <row r="14" spans="1:9" s="146" customFormat="1" ht="15.75" x14ac:dyDescent="0.25">
      <c r="A14" s="151">
        <v>4</v>
      </c>
      <c r="B14" s="152" t="s">
        <v>227</v>
      </c>
      <c r="C14" s="173">
        <v>115</v>
      </c>
      <c r="D14" s="173">
        <v>215</v>
      </c>
      <c r="E14" s="173">
        <v>215</v>
      </c>
      <c r="F14" s="173">
        <v>230</v>
      </c>
    </row>
    <row r="15" spans="1:9" s="146" customFormat="1" ht="15.75" x14ac:dyDescent="0.25">
      <c r="A15" s="151">
        <v>5</v>
      </c>
      <c r="B15" s="147" t="s">
        <v>228</v>
      </c>
      <c r="C15" s="226">
        <v>0</v>
      </c>
      <c r="D15" s="226">
        <v>0</v>
      </c>
      <c r="E15" s="226">
        <v>0</v>
      </c>
      <c r="F15" s="226">
        <v>0</v>
      </c>
      <c r="G15" s="164" t="s">
        <v>317</v>
      </c>
      <c r="H15" s="164"/>
    </row>
    <row r="16" spans="1:9" s="146" customFormat="1" ht="15.75" x14ac:dyDescent="0.25">
      <c r="A16" s="151">
        <v>6</v>
      </c>
      <c r="B16" s="152" t="s">
        <v>229</v>
      </c>
      <c r="C16" s="120">
        <v>-222</v>
      </c>
      <c r="D16" s="120">
        <v>-222</v>
      </c>
      <c r="E16" s="120">
        <v>-222</v>
      </c>
      <c r="F16" s="120">
        <v>-222</v>
      </c>
    </row>
    <row r="17" spans="1:11" s="146" customFormat="1" ht="15.75" x14ac:dyDescent="0.25">
      <c r="A17" s="151">
        <v>7</v>
      </c>
    </row>
    <row r="18" spans="1:11" s="146" customFormat="1" ht="15.75" x14ac:dyDescent="0.25">
      <c r="A18" s="151">
        <v>8</v>
      </c>
      <c r="B18" s="152"/>
      <c r="C18" s="120"/>
      <c r="D18" s="120"/>
      <c r="E18" s="120"/>
      <c r="F18" s="120"/>
    </row>
    <row r="19" spans="1:11" ht="15.75" x14ac:dyDescent="0.25">
      <c r="A19" s="151">
        <v>9</v>
      </c>
      <c r="B19" s="148"/>
      <c r="C19" s="149"/>
      <c r="D19" s="149"/>
      <c r="E19" s="149"/>
      <c r="F19" s="149"/>
      <c r="G19" s="98"/>
      <c r="H19" s="98"/>
      <c r="I19" s="98"/>
    </row>
    <row r="20" spans="1:11" ht="15.75" x14ac:dyDescent="0.25">
      <c r="A20" s="151">
        <v>10</v>
      </c>
      <c r="B20" s="148"/>
      <c r="C20" s="149"/>
      <c r="D20" s="149"/>
      <c r="E20" s="149"/>
      <c r="F20" s="149"/>
      <c r="G20" s="98"/>
      <c r="H20" s="98"/>
      <c r="I20" s="98"/>
    </row>
    <row r="21" spans="1:11" ht="15.75" x14ac:dyDescent="0.25">
      <c r="A21" s="151">
        <v>11</v>
      </c>
      <c r="B21" s="148"/>
      <c r="C21" s="149"/>
      <c r="D21" s="149"/>
      <c r="E21" s="149"/>
      <c r="F21" s="149"/>
      <c r="G21" s="98"/>
      <c r="H21" s="98"/>
      <c r="I21" s="98"/>
      <c r="K21" s="115"/>
    </row>
    <row r="22" spans="1:11" ht="16.5" thickBot="1" x14ac:dyDescent="0.3">
      <c r="A22" s="151">
        <v>12</v>
      </c>
      <c r="B22" s="152"/>
      <c r="C22" s="149"/>
      <c r="D22" s="149"/>
      <c r="E22" s="149"/>
      <c r="F22" s="149"/>
      <c r="G22" s="98"/>
      <c r="H22" s="98"/>
      <c r="I22" s="98"/>
      <c r="K22" s="115"/>
    </row>
    <row r="23" spans="1:11" ht="16.5" thickBot="1" x14ac:dyDescent="0.3">
      <c r="A23" s="17" t="s">
        <v>3</v>
      </c>
      <c r="B23" s="17"/>
      <c r="C23" s="157">
        <f>SUM(C11:C22)</f>
        <v>-257</v>
      </c>
      <c r="D23" s="157">
        <f>SUM(D11:D22)</f>
        <v>-157</v>
      </c>
      <c r="E23" s="157">
        <f>SUM(E11:E22)</f>
        <v>-157</v>
      </c>
      <c r="F23" s="157">
        <f>SUM(F11:F22)</f>
        <v>-142</v>
      </c>
    </row>
    <row r="24" spans="1:11" ht="16.5" thickBot="1" x14ac:dyDescent="0.3">
      <c r="A24" s="107" t="s">
        <v>4</v>
      </c>
      <c r="B24" s="107"/>
      <c r="C24" s="108">
        <f>SUM(C9+C23)</f>
        <v>8938</v>
      </c>
      <c r="D24" s="108">
        <f>SUM(D9+D23)</f>
        <v>9038</v>
      </c>
      <c r="E24" s="108">
        <f>SUM(E9+E23)</f>
        <v>9038</v>
      </c>
      <c r="F24" s="108">
        <f>SUM(F9+F23)</f>
        <v>9053</v>
      </c>
      <c r="G24" s="124" t="s">
        <v>148</v>
      </c>
      <c r="H24" s="124"/>
    </row>
    <row r="25" spans="1:11" ht="16.5" thickBot="1" x14ac:dyDescent="0.3">
      <c r="A25" s="5" t="s">
        <v>7</v>
      </c>
      <c r="B25" s="5"/>
      <c r="C25" s="6"/>
      <c r="D25" s="6"/>
      <c r="E25" s="6"/>
      <c r="F25" s="6"/>
    </row>
    <row r="26" spans="1:11" s="98" customFormat="1" ht="15.75" x14ac:dyDescent="0.25">
      <c r="A26" s="197">
        <v>1</v>
      </c>
      <c r="B26" s="193" t="s">
        <v>272</v>
      </c>
      <c r="C26" s="194">
        <v>200</v>
      </c>
      <c r="D26" s="201"/>
      <c r="E26" s="201"/>
      <c r="F26" s="201"/>
      <c r="G26" s="146" t="s">
        <v>339</v>
      </c>
      <c r="H26" s="146"/>
    </row>
    <row r="27" spans="1:11" s="190" customFormat="1" ht="15.75" x14ac:dyDescent="0.25">
      <c r="A27" s="197">
        <v>2</v>
      </c>
      <c r="B27" s="193" t="s">
        <v>273</v>
      </c>
      <c r="C27" s="194">
        <v>100</v>
      </c>
      <c r="D27" s="201"/>
      <c r="E27" s="201"/>
      <c r="F27" s="201"/>
      <c r="G27" s="190" t="s">
        <v>339</v>
      </c>
    </row>
    <row r="28" spans="1:11" s="190" customFormat="1" ht="15.75" x14ac:dyDescent="0.25">
      <c r="A28" s="197">
        <v>3</v>
      </c>
      <c r="B28" s="196" t="s">
        <v>274</v>
      </c>
      <c r="C28" s="198">
        <v>140</v>
      </c>
      <c r="D28" s="200"/>
      <c r="E28" s="199"/>
      <c r="F28" s="199"/>
      <c r="G28" s="164" t="s">
        <v>339</v>
      </c>
      <c r="H28" s="164"/>
    </row>
    <row r="29" spans="1:11" s="190" customFormat="1" ht="15.75" x14ac:dyDescent="0.25">
      <c r="A29" s="197">
        <v>4</v>
      </c>
      <c r="B29" s="196" t="s">
        <v>275</v>
      </c>
      <c r="C29" s="198">
        <v>100</v>
      </c>
      <c r="D29" s="198">
        <v>100</v>
      </c>
      <c r="E29" s="198">
        <v>100</v>
      </c>
      <c r="F29" s="198">
        <v>100</v>
      </c>
      <c r="G29" s="190" t="s">
        <v>339</v>
      </c>
    </row>
    <row r="30" spans="1:11" s="190" customFormat="1" ht="15.75" x14ac:dyDescent="0.25">
      <c r="A30" s="197">
        <v>5</v>
      </c>
      <c r="B30" s="196" t="s">
        <v>307</v>
      </c>
      <c r="C30" s="198">
        <v>100</v>
      </c>
      <c r="D30" s="200"/>
      <c r="E30" s="199"/>
      <c r="F30" s="199"/>
      <c r="G30" s="190" t="s">
        <v>339</v>
      </c>
    </row>
    <row r="31" spans="1:11" s="190" customFormat="1" ht="15.75" x14ac:dyDescent="0.25">
      <c r="A31" s="197">
        <v>6</v>
      </c>
      <c r="B31" s="196" t="s">
        <v>276</v>
      </c>
      <c r="C31" s="194">
        <v>15</v>
      </c>
      <c r="D31" s="194"/>
      <c r="E31" s="194"/>
      <c r="F31" s="194"/>
      <c r="G31" s="190" t="s">
        <v>339</v>
      </c>
    </row>
    <row r="32" spans="1:11" ht="15.75" x14ac:dyDescent="0.25">
      <c r="A32" s="197">
        <v>7</v>
      </c>
      <c r="B32" s="152"/>
      <c r="C32" s="149"/>
      <c r="D32" s="149"/>
      <c r="E32" s="149"/>
      <c r="F32" s="149"/>
      <c r="G32" s="146"/>
      <c r="H32" s="146"/>
    </row>
    <row r="33" spans="1:8" ht="15.75" x14ac:dyDescent="0.25">
      <c r="A33" s="197">
        <v>8</v>
      </c>
      <c r="B33" s="152"/>
      <c r="C33" s="149"/>
      <c r="D33" s="149"/>
      <c r="E33" s="154"/>
      <c r="F33" s="154"/>
      <c r="G33" s="146"/>
      <c r="H33" s="146"/>
    </row>
    <row r="34" spans="1:8" ht="16.5" thickBot="1" x14ac:dyDescent="0.3">
      <c r="A34" s="197">
        <v>9</v>
      </c>
      <c r="B34" s="152"/>
      <c r="C34" s="149"/>
      <c r="D34" s="149"/>
      <c r="E34" s="149"/>
      <c r="F34" s="149"/>
      <c r="G34" s="146"/>
      <c r="H34" s="146"/>
    </row>
    <row r="35" spans="1:8" ht="16.5" thickBot="1" x14ac:dyDescent="0.3">
      <c r="A35" s="17" t="s">
        <v>10</v>
      </c>
      <c r="B35" s="17"/>
      <c r="C35" s="18">
        <f>SUM(C26:C34)</f>
        <v>655</v>
      </c>
      <c r="D35" s="195">
        <f>SUM(D26:D34)</f>
        <v>100</v>
      </c>
      <c r="E35" s="195">
        <f>SUM(E26:E34)</f>
        <v>100</v>
      </c>
      <c r="F35" s="195">
        <f>SUM(F26:F34)</f>
        <v>100</v>
      </c>
    </row>
    <row r="36" spans="1:8" ht="16.5" thickBot="1" x14ac:dyDescent="0.3">
      <c r="A36" s="5" t="s">
        <v>8</v>
      </c>
      <c r="B36" s="5"/>
      <c r="C36" s="6"/>
      <c r="D36" s="6"/>
      <c r="E36" s="6"/>
      <c r="F36" s="6"/>
    </row>
    <row r="37" spans="1:8" ht="15.75" x14ac:dyDescent="0.25">
      <c r="A37" s="153">
        <v>1</v>
      </c>
      <c r="B37" s="160"/>
      <c r="C37" s="65"/>
      <c r="D37" s="65"/>
      <c r="E37" s="65"/>
      <c r="F37" s="65"/>
      <c r="G37" s="146"/>
    </row>
    <row r="38" spans="1:8" s="98" customFormat="1" ht="15.75" x14ac:dyDescent="0.25">
      <c r="A38" s="153">
        <v>2</v>
      </c>
      <c r="B38" s="160"/>
      <c r="C38" s="65"/>
      <c r="D38" s="65"/>
      <c r="E38" s="65"/>
      <c r="F38" s="65"/>
      <c r="G38" s="146"/>
    </row>
    <row r="39" spans="1:8" s="98" customFormat="1" ht="16.5" thickBot="1" x14ac:dyDescent="0.3">
      <c r="A39" s="153">
        <v>3</v>
      </c>
      <c r="B39" s="160"/>
      <c r="C39" s="65"/>
      <c r="D39" s="65"/>
      <c r="E39" s="65"/>
      <c r="F39" s="65"/>
      <c r="G39" s="146"/>
    </row>
    <row r="40" spans="1:8" ht="16.5" thickBot="1" x14ac:dyDescent="0.3">
      <c r="A40" s="17" t="s">
        <v>9</v>
      </c>
      <c r="B40" s="17"/>
      <c r="C40" s="37">
        <f>SUM(C37:C39)</f>
        <v>0</v>
      </c>
      <c r="D40" s="37">
        <f>SUM(D36:D39)</f>
        <v>0</v>
      </c>
      <c r="E40" s="28">
        <f>SUM(E36:E39)</f>
        <v>0</v>
      </c>
      <c r="F40" s="28">
        <f>SUM(F36:F39)</f>
        <v>0</v>
      </c>
    </row>
    <row r="41" spans="1:8" ht="16.5" thickBot="1" x14ac:dyDescent="0.3">
      <c r="A41" s="7" t="s">
        <v>122</v>
      </c>
      <c r="B41" s="7"/>
      <c r="C41" s="8">
        <f>(C24+C35+C40)</f>
        <v>9593</v>
      </c>
      <c r="D41" s="8">
        <f>(D24+D35+D40)</f>
        <v>9138</v>
      </c>
      <c r="E41" s="8">
        <f>(E24+E35+E40)</f>
        <v>9138</v>
      </c>
      <c r="F41" s="8">
        <f>(F24+F35+F40)</f>
        <v>9153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zoomScale="120" zoomScaleNormal="120" workbookViewId="0">
      <selection activeCell="E12" sqref="E12"/>
    </sheetView>
  </sheetViews>
  <sheetFormatPr baseColWidth="10" defaultRowHeight="15" x14ac:dyDescent="0.25"/>
  <cols>
    <col min="1" max="1" width="3.7109375" customWidth="1"/>
    <col min="2" max="2" width="43" customWidth="1"/>
    <col min="3" max="6" width="10.7109375" customWidth="1"/>
  </cols>
  <sheetData>
    <row r="1" spans="1:8" ht="20.25" x14ac:dyDescent="0.3">
      <c r="A1" s="2" t="s">
        <v>120</v>
      </c>
      <c r="B1" s="2"/>
      <c r="C1" s="2"/>
      <c r="D1" s="98"/>
      <c r="E1" s="98"/>
      <c r="F1" s="98"/>
    </row>
    <row r="3" spans="1:8" ht="15.75" x14ac:dyDescent="0.25">
      <c r="A3" s="1"/>
      <c r="B3" s="24" t="s">
        <v>1</v>
      </c>
      <c r="C3" s="26" t="s">
        <v>22</v>
      </c>
      <c r="D3" s="26"/>
      <c r="E3" s="27"/>
      <c r="F3" s="27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16">
        <f>('Sentral ledelse'!C7+Skole!C7+Barnehage!C7+Hjemmetjenesten!C7+'Habilitering og demens'!C7+Sykehjem!C7+'Helse og familie'!C7+NAV!D7+'Kultur, plan, næring'!C7+'FDV eiendom'!C7+Kommunalteknikk!C7)</f>
        <v>226892</v>
      </c>
      <c r="D7" s="116">
        <f>('Sentral ledelse'!D7+Skole!D7+Barnehage!D7+Hjemmetjenesten!D7+'Habilitering og demens'!D7+Sykehjem!D7+'Helse og familie'!D7+NAV!E7+'Kultur, plan, næring'!D7+'FDV eiendom'!D7+Kommunalteknikk!D7)</f>
        <v>226892</v>
      </c>
      <c r="E7" s="116">
        <f>('Sentral ledelse'!E7+Skole!E7+Barnehage!E7+Hjemmetjenesten!E7+'Habilitering og demens'!E7+Sykehjem!E7+'Helse og familie'!E7+NAV!F7+'Kultur, plan, næring'!E7+'FDV eiendom'!E7+Kommunalteknikk!E7)</f>
        <v>226892</v>
      </c>
      <c r="F7" s="116">
        <f>('Sentral ledelse'!F7+Skole!F7+Barnehage!F7+Hjemmetjenesten!F7+'Habilitering og demens'!F7+Sykehjem!F7+'Helse og familie'!F7+NAV!F7+'Kultur, plan, næring'!F7+'FDV eiendom'!F7+Kommunalteknikk!F7)</f>
        <v>226892</v>
      </c>
    </row>
    <row r="8" spans="1:8" ht="16.5" thickBot="1" x14ac:dyDescent="0.3">
      <c r="A8" s="14" t="s">
        <v>5</v>
      </c>
      <c r="B8" s="15"/>
      <c r="C8" s="117">
        <f>('Sentral ledelse'!C8+Skole!C8+Barnehage!C8+Hjemmetjenesten!C8+'Habilitering og demens'!C8+Sykehjem!C8+'Helse og familie'!C8+NAV!D8+'Kultur, plan, næring'!C8+'FDV eiendom'!C8+Kommunalteknikk!C8)</f>
        <v>4007</v>
      </c>
      <c r="D8" s="117">
        <f>('Sentral ledelse'!D8+Skole!D8+Barnehage!D8+Hjemmetjenesten!D8+'Habilitering og demens'!D8+Sykehjem!D8+'Helse og familie'!D8+NAV!E8+'Kultur, plan, næring'!D8+'FDV eiendom'!D8+Kommunalteknikk!D8)</f>
        <v>4007</v>
      </c>
      <c r="E8" s="117">
        <f>('Sentral ledelse'!E8+Skole!E8+Barnehage!E8+Hjemmetjenesten!E8+'Habilitering og demens'!E8+Sykehjem!E8+'Helse og familie'!E8+NAV!E8+'Kultur, plan, næring'!E8+'FDV eiendom'!E8+Kommunalteknikk!E8)</f>
        <v>4007</v>
      </c>
      <c r="F8" s="117">
        <f>('Sentral ledelse'!F8+Skole!F8+Barnehage!F8+Hjemmetjenesten!F8+'Habilitering og demens'!F8+Sykehjem!F8+'Helse og familie'!F8+NAV!F8+'Kultur, plan, næring'!F8+'FDV eiendom'!F8+Kommunalteknikk!F8)</f>
        <v>4007</v>
      </c>
    </row>
    <row r="9" spans="1:8" ht="16.5" thickBot="1" x14ac:dyDescent="0.3">
      <c r="A9" s="17" t="s">
        <v>2</v>
      </c>
      <c r="B9" s="17"/>
      <c r="C9" s="18">
        <f>SUM(C7:C8)</f>
        <v>230899</v>
      </c>
      <c r="D9" s="18">
        <f>SUM(D7:D8)</f>
        <v>230899</v>
      </c>
      <c r="E9" s="18">
        <f>SUM(E7:E8)</f>
        <v>230899</v>
      </c>
      <c r="F9" s="18">
        <f>SUM(F7:F8)</f>
        <v>230899</v>
      </c>
    </row>
    <row r="10" spans="1:8" ht="16.5" thickBot="1" x14ac:dyDescent="0.3">
      <c r="A10" s="17" t="s">
        <v>3</v>
      </c>
      <c r="B10" s="17"/>
      <c r="C10" s="130">
        <f>SUM('Sentral ledelse'!C40+Skole!C20+Barnehage!C16+Hjemmetjenesten!C21+'Habilitering og demens'!C18+Sykehjem!C23+'Helse og familie'!C17+NAV!C16+'Kultur, plan, næring'!C21+'FDV eiendom'!C24+Kommunalteknikk!C23)</f>
        <v>3807</v>
      </c>
      <c r="D10" s="150">
        <f>SUM('Sentral ledelse'!D40+Skole!D20+Barnehage!D16+Hjemmetjenesten!D21+'Habilitering og demens'!D18+Sykehjem!D23+'Helse og familie'!D17+NAV!D16+'Kultur, plan, næring'!D21+'FDV eiendom'!D24+Kommunalteknikk!D23)</f>
        <v>3912</v>
      </c>
      <c r="E10" s="150">
        <f>SUM('Sentral ledelse'!E40+Skole!E20+Barnehage!E16+Hjemmetjenesten!E21+'Habilitering og demens'!E18+Sykehjem!E23+'Helse og familie'!E17+NAV!E16+'Kultur, plan, næring'!E21+'FDV eiendom'!E24+Kommunalteknikk!E23)</f>
        <v>3962</v>
      </c>
      <c r="F10" s="150">
        <f>SUM('Sentral ledelse'!F40+Skole!F20+Barnehage!F16+Hjemmetjenesten!F21+'Habilitering og demens'!F18+Sykehjem!F23+'Helse og familie'!F17+NAV!F16+'Kultur, plan, næring'!F21+'FDV eiendom'!F24+Kommunalteknikk!F23)</f>
        <v>4327</v>
      </c>
    </row>
    <row r="11" spans="1:8" ht="16.5" thickBot="1" x14ac:dyDescent="0.3">
      <c r="A11" s="180" t="s">
        <v>4</v>
      </c>
      <c r="B11" s="180"/>
      <c r="C11" s="121">
        <f>SUM(C9+C10)</f>
        <v>234706</v>
      </c>
      <c r="D11" s="121">
        <f>SUM(D9+D10)</f>
        <v>234811</v>
      </c>
      <c r="E11" s="121">
        <f>SUM(E9+E10)</f>
        <v>234861</v>
      </c>
      <c r="F11" s="121">
        <f>SUM(F9+F10)</f>
        <v>235226</v>
      </c>
      <c r="G11" s="124" t="s">
        <v>116</v>
      </c>
      <c r="H11" s="124"/>
    </row>
    <row r="12" spans="1:8" ht="16.5" thickBot="1" x14ac:dyDescent="0.3">
      <c r="A12" s="17" t="s">
        <v>10</v>
      </c>
      <c r="B12" s="17"/>
      <c r="C12" s="150">
        <f>SUM('Sentral ledelse'!C45+Skole!C29+Barnehage!C25+Hjemmetjenesten!C28+'Habilitering og demens'!C28+Sykehjem!C34+'Helse og familie'!C27+NAV!C24+'Kultur, plan, næring'!C39+'FDV eiendom'!C57+Kommunalteknikk!C35)</f>
        <v>3913</v>
      </c>
      <c r="D12" s="150">
        <f>SUM('Sentral ledelse'!D45+Skole!D29+Barnehage!D25+Hjemmetjenesten!D28+'Habilitering og demens'!D28+Sykehjem!D34+'Helse og familie'!D27+NAV!D24+'Kultur, plan, næring'!D39+'FDV eiendom'!D57+Kommunalteknikk!D35)</f>
        <v>2556</v>
      </c>
      <c r="E12" s="150">
        <f>SUM('Sentral ledelse'!E45+Skole!E29+Barnehage!E25+Hjemmetjenesten!E28+'Habilitering og demens'!E28+Sykehjem!E34+'Helse og familie'!E27+NAV!E24+'Kultur, plan, næring'!E39+'FDV eiendom'!E57+Kommunalteknikk!E35)</f>
        <v>2016</v>
      </c>
      <c r="F12" s="150">
        <f>SUM('Sentral ledelse'!F45+Skole!F29+Barnehage!F25+Hjemmetjenesten!F28+'Habilitering og demens'!F28+Sykehjem!F34+'Helse og familie'!F27+NAV!F24+'Kultur, plan, næring'!F39+'FDV eiendom'!F57+Kommunalteknikk!F35)</f>
        <v>2016</v>
      </c>
    </row>
    <row r="13" spans="1:8" ht="16.5" thickBot="1" x14ac:dyDescent="0.3">
      <c r="A13" s="17" t="s">
        <v>9</v>
      </c>
      <c r="B13" s="17"/>
      <c r="C13" s="28">
        <f>SUM('Sentral ledelse'!C49+Skole!C37+Barnehage!C31+Hjemmetjenesten!C37+'Habilitering og demens'!C38+Sykehjem!C43+'Helse og familie'!C36+NAV!C30+'Kultur, plan, næring'!C55+'FDV eiendom'!C63+Kommunalteknikk!C40)</f>
        <v>-5919</v>
      </c>
      <c r="D13" s="28">
        <f>SUM('Sentral ledelse'!D49+Skole!D37+Barnehage!D31+Hjemmetjenesten!D37+'Habilitering og demens'!D38+Sykehjem!D43+'Helse og familie'!D36+NAV!D30+'Kultur, plan, næring'!D55+'FDV eiendom'!D63+Kommunalteknikk!D40)</f>
        <v>-7362</v>
      </c>
      <c r="E13" s="28">
        <f>SUM('Sentral ledelse'!E49+Skole!E37+Barnehage!E31+Hjemmetjenesten!E37+'Habilitering og demens'!E38+Sykehjem!E43+'Helse og familie'!E36+NAV!E30+'Kultur, plan, næring'!E55+'FDV eiendom'!E63+Kommunalteknikk!E40)</f>
        <v>-7362</v>
      </c>
      <c r="F13" s="28">
        <f>SUM('Sentral ledelse'!F49+Skole!F37+Barnehage!F31+Hjemmetjenesten!F37+'Habilitering og demens'!F38+Sykehjem!F43+'Helse og familie'!F36+NAV!F30+'Kultur, plan, næring'!F55+'FDV eiendom'!F63+Kommunalteknikk!F40)</f>
        <v>-7362</v>
      </c>
    </row>
    <row r="14" spans="1:8" ht="16.5" thickBot="1" x14ac:dyDescent="0.3">
      <c r="A14" s="177" t="s">
        <v>123</v>
      </c>
      <c r="B14" s="177"/>
      <c r="C14" s="178">
        <f>(C11+C12+C13)</f>
        <v>232700</v>
      </c>
      <c r="D14" s="179">
        <f>(D11+D12+D13)</f>
        <v>230005</v>
      </c>
      <c r="E14" s="179">
        <f>(E11+E12+E13)</f>
        <v>229515</v>
      </c>
      <c r="F14" s="179">
        <f>(F11+F12+F13)</f>
        <v>229880</v>
      </c>
    </row>
    <row r="15" spans="1:8" ht="16.5" thickBot="1" x14ac:dyDescent="0.3">
      <c r="A15" s="29" t="s">
        <v>23</v>
      </c>
      <c r="B15" s="29"/>
      <c r="C15" s="33">
        <f>'Finans - konsekvensjustert'!E45</f>
        <v>-233163</v>
      </c>
      <c r="D15" s="33">
        <f>'Finans - konsekvensjustert'!F45</f>
        <v>-234915</v>
      </c>
      <c r="E15" s="33">
        <f>'Finans - konsekvensjustert'!G45</f>
        <v>-235750</v>
      </c>
      <c r="F15" s="33">
        <f>'Finans - konsekvensjustert'!H45</f>
        <v>-235360</v>
      </c>
      <c r="G15" s="174" t="s">
        <v>116</v>
      </c>
      <c r="H15" s="174"/>
    </row>
    <row r="16" spans="1:8" s="146" customFormat="1" ht="16.5" thickBot="1" x14ac:dyDescent="0.3">
      <c r="A16" s="181" t="s">
        <v>164</v>
      </c>
      <c r="B16" s="181"/>
      <c r="C16" s="187">
        <f>C11+C15</f>
        <v>1543</v>
      </c>
      <c r="D16" s="221">
        <f t="shared" ref="D16:F16" si="0">D11+D15</f>
        <v>-104</v>
      </c>
      <c r="E16" s="221">
        <f t="shared" si="0"/>
        <v>-889</v>
      </c>
      <c r="F16" s="221">
        <f t="shared" si="0"/>
        <v>-134</v>
      </c>
      <c r="G16" s="175"/>
      <c r="H16" s="175"/>
    </row>
    <row r="17" spans="1:8" ht="16.5" thickBot="1" x14ac:dyDescent="0.3">
      <c r="A17" s="183" t="s">
        <v>163</v>
      </c>
      <c r="B17" s="183"/>
      <c r="C17" s="184">
        <f>C14+C15</f>
        <v>-463</v>
      </c>
      <c r="D17" s="184">
        <f t="shared" ref="D17:F17" si="1">D14+D15</f>
        <v>-4910</v>
      </c>
      <c r="E17" s="184">
        <f t="shared" si="1"/>
        <v>-6235</v>
      </c>
      <c r="F17" s="184">
        <f t="shared" si="1"/>
        <v>-5480</v>
      </c>
    </row>
    <row r="18" spans="1:8" x14ac:dyDescent="0.25">
      <c r="B18" t="s">
        <v>310</v>
      </c>
      <c r="C18" s="38"/>
      <c r="D18" s="38"/>
      <c r="E18" s="38"/>
      <c r="F18" s="38"/>
    </row>
    <row r="19" spans="1:8" s="190" customFormat="1" x14ac:dyDescent="0.25">
      <c r="B19" s="190" t="s">
        <v>311</v>
      </c>
      <c r="C19" s="38">
        <v>448</v>
      </c>
      <c r="D19" s="38">
        <v>6900</v>
      </c>
      <c r="E19" s="38">
        <v>10400</v>
      </c>
      <c r="F19" s="38">
        <v>11500</v>
      </c>
      <c r="G19" s="190" t="s">
        <v>339</v>
      </c>
    </row>
    <row r="20" spans="1:8" x14ac:dyDescent="0.25">
      <c r="B20" t="s">
        <v>313</v>
      </c>
      <c r="C20" s="38">
        <v>0</v>
      </c>
      <c r="D20" s="224">
        <v>-1380</v>
      </c>
      <c r="E20" s="224">
        <v>-2760</v>
      </c>
      <c r="F20" s="224">
        <v>-2760</v>
      </c>
      <c r="G20" t="s">
        <v>339</v>
      </c>
    </row>
    <row r="21" spans="1:8" s="146" customFormat="1" x14ac:dyDescent="0.25">
      <c r="B21" s="146" t="s">
        <v>312</v>
      </c>
      <c r="C21" s="38"/>
      <c r="D21" s="38">
        <v>600</v>
      </c>
      <c r="E21" s="38">
        <v>1200</v>
      </c>
      <c r="F21" s="38">
        <v>1200</v>
      </c>
      <c r="G21" s="146" t="s">
        <v>339</v>
      </c>
    </row>
    <row r="22" spans="1:8" s="146" customFormat="1" x14ac:dyDescent="0.25">
      <c r="B22" s="146" t="s">
        <v>314</v>
      </c>
      <c r="C22" s="38"/>
      <c r="D22" s="224">
        <v>-150</v>
      </c>
      <c r="E22" s="224">
        <v>-150</v>
      </c>
      <c r="F22" s="224">
        <v>-150</v>
      </c>
      <c r="G22" s="146" t="s">
        <v>339</v>
      </c>
    </row>
    <row r="23" spans="1:8" s="146" customFormat="1" x14ac:dyDescent="0.25">
      <c r="B23" s="146" t="s">
        <v>315</v>
      </c>
      <c r="C23" s="38"/>
      <c r="D23" s="224">
        <v>-1200</v>
      </c>
      <c r="E23" s="224">
        <v>-2100</v>
      </c>
      <c r="F23" s="224">
        <v>-4000</v>
      </c>
      <c r="G23" s="146" t="s">
        <v>117</v>
      </c>
    </row>
    <row r="24" spans="1:8" s="146" customFormat="1" x14ac:dyDescent="0.25">
      <c r="B24" s="146" t="s">
        <v>338</v>
      </c>
      <c r="C24" s="38"/>
      <c r="D24" s="38"/>
      <c r="E24" s="224">
        <v>-600</v>
      </c>
      <c r="F24" s="224">
        <v>-600</v>
      </c>
      <c r="G24" s="146" t="s">
        <v>339</v>
      </c>
    </row>
    <row r="25" spans="1:8" s="146" customFormat="1" x14ac:dyDescent="0.25">
      <c r="C25" s="38"/>
      <c r="D25" s="38"/>
      <c r="E25" s="38"/>
      <c r="F25" s="38"/>
    </row>
    <row r="26" spans="1:8" x14ac:dyDescent="0.25">
      <c r="B26" s="98"/>
      <c r="C26" s="34"/>
      <c r="D26" s="35"/>
      <c r="E26" s="35"/>
      <c r="F26" s="35"/>
      <c r="H26" s="98"/>
    </row>
    <row r="27" spans="1:8" ht="15.75" thickBot="1" x14ac:dyDescent="0.3">
      <c r="C27" s="35">
        <v>0</v>
      </c>
      <c r="D27" s="35">
        <v>0</v>
      </c>
      <c r="E27" s="35">
        <v>0</v>
      </c>
      <c r="F27" s="35">
        <v>0</v>
      </c>
    </row>
    <row r="28" spans="1:8" ht="16.5" thickBot="1" x14ac:dyDescent="0.3">
      <c r="A28" s="176" t="s">
        <v>162</v>
      </c>
      <c r="B28" s="176"/>
      <c r="C28" s="182">
        <f>SUM(C17:C27)</f>
        <v>-15</v>
      </c>
      <c r="D28" s="182">
        <f t="shared" ref="D28:F28" si="2">SUM(D17:D27)</f>
        <v>-140</v>
      </c>
      <c r="E28" s="182">
        <f t="shared" si="2"/>
        <v>-245</v>
      </c>
      <c r="F28" s="182">
        <f t="shared" si="2"/>
        <v>-290</v>
      </c>
    </row>
  </sheetData>
  <phoneticPr fontId="11" type="noConversion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O51"/>
  <sheetViews>
    <sheetView zoomScale="120" zoomScaleNormal="120" workbookViewId="0">
      <pane ySplit="4" topLeftCell="A8" activePane="bottomLeft" state="frozen"/>
      <selection pane="bottomLeft" activeCell="M32" sqref="M32"/>
    </sheetView>
  </sheetViews>
  <sheetFormatPr baseColWidth="10" defaultRowHeight="15" x14ac:dyDescent="0.25"/>
  <cols>
    <col min="1" max="1" width="31.140625" customWidth="1"/>
    <col min="2" max="3" width="10.42578125" customWidth="1"/>
    <col min="4" max="4" width="10.5703125" customWidth="1"/>
    <col min="5" max="8" width="10.7109375" customWidth="1"/>
    <col min="10" max="10" width="18.7109375" customWidth="1"/>
  </cols>
  <sheetData>
    <row r="1" spans="1:10" ht="21" customHeight="1" x14ac:dyDescent="0.3">
      <c r="A1" s="2" t="s">
        <v>60</v>
      </c>
      <c r="B1" s="2"/>
    </row>
    <row r="3" spans="1:10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10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10" ht="15.75" x14ac:dyDescent="0.25">
      <c r="A5" s="49"/>
      <c r="B5" s="45"/>
      <c r="C5" s="45"/>
      <c r="D5" s="45"/>
      <c r="E5" s="45"/>
      <c r="F5" s="45"/>
      <c r="G5" s="45"/>
      <c r="H5" s="45"/>
    </row>
    <row r="6" spans="1:10" ht="15.75" x14ac:dyDescent="0.25">
      <c r="A6" s="50" t="s">
        <v>28</v>
      </c>
      <c r="B6" s="46"/>
      <c r="C6" s="46"/>
      <c r="D6" s="46"/>
      <c r="E6" s="46"/>
      <c r="F6" s="46"/>
      <c r="G6" s="46"/>
      <c r="H6" s="46"/>
      <c r="I6" s="44"/>
    </row>
    <row r="7" spans="1:10" ht="15.75" x14ac:dyDescent="0.25">
      <c r="A7" s="50"/>
      <c r="B7" s="46"/>
      <c r="C7" s="46"/>
      <c r="D7" s="46"/>
      <c r="E7" s="46"/>
      <c r="F7" s="46"/>
      <c r="G7" s="46"/>
      <c r="H7" s="46"/>
      <c r="I7" s="44"/>
    </row>
    <row r="8" spans="1:10" ht="15.75" x14ac:dyDescent="0.25">
      <c r="A8" s="46" t="s">
        <v>29</v>
      </c>
      <c r="B8" s="56"/>
      <c r="C8" s="56"/>
      <c r="D8" s="56"/>
      <c r="E8" s="118">
        <v>-73532</v>
      </c>
      <c r="F8" s="118">
        <v>-73532</v>
      </c>
      <c r="G8" s="118">
        <v>-73532</v>
      </c>
      <c r="H8" s="118">
        <v>-73532</v>
      </c>
      <c r="I8" s="44" t="s">
        <v>161</v>
      </c>
      <c r="J8" s="98"/>
    </row>
    <row r="9" spans="1:10" ht="15.75" x14ac:dyDescent="0.25">
      <c r="A9" s="46" t="s">
        <v>30</v>
      </c>
      <c r="B9" s="56"/>
      <c r="C9" s="56"/>
      <c r="D9" s="56"/>
      <c r="E9" s="118">
        <v>-153491</v>
      </c>
      <c r="F9" s="118">
        <v>-154228</v>
      </c>
      <c r="G9" s="118">
        <v>-154228</v>
      </c>
      <c r="H9" s="118">
        <v>-154228</v>
      </c>
      <c r="I9" s="44" t="s">
        <v>161</v>
      </c>
      <c r="J9" s="98"/>
    </row>
    <row r="10" spans="1:10" ht="15.75" x14ac:dyDescent="0.25">
      <c r="A10" s="46" t="s">
        <v>31</v>
      </c>
      <c r="B10" s="56"/>
      <c r="C10" s="56"/>
      <c r="D10" s="56"/>
      <c r="E10" s="67">
        <v>-26390</v>
      </c>
      <c r="F10" s="162">
        <v>-26390</v>
      </c>
      <c r="G10" s="162">
        <v>-26390</v>
      </c>
      <c r="H10" s="162">
        <v>-26390</v>
      </c>
      <c r="I10" s="44" t="s">
        <v>161</v>
      </c>
    </row>
    <row r="11" spans="1:10" ht="15.75" x14ac:dyDescent="0.25">
      <c r="A11" s="46" t="s">
        <v>32</v>
      </c>
      <c r="B11" s="56"/>
      <c r="C11" s="56"/>
      <c r="D11" s="56"/>
      <c r="E11" s="162">
        <v>-2200</v>
      </c>
      <c r="F11" s="162">
        <v>-2265</v>
      </c>
      <c r="G11" s="162">
        <v>-2280</v>
      </c>
      <c r="H11" s="162">
        <v>-2300</v>
      </c>
      <c r="I11" s="44" t="s">
        <v>161</v>
      </c>
      <c r="J11" s="98"/>
    </row>
    <row r="12" spans="1:10" ht="16.5" thickBot="1" x14ac:dyDescent="0.3">
      <c r="A12" s="51" t="s">
        <v>33</v>
      </c>
      <c r="B12" s="56"/>
      <c r="C12" s="56"/>
      <c r="D12" s="56"/>
      <c r="E12" s="162">
        <v>0</v>
      </c>
      <c r="F12" s="162">
        <v>0</v>
      </c>
      <c r="G12" s="162">
        <v>0</v>
      </c>
      <c r="H12" s="162">
        <v>0</v>
      </c>
      <c r="I12" s="44" t="s">
        <v>161</v>
      </c>
      <c r="J12" s="98"/>
    </row>
    <row r="13" spans="1:10" ht="16.5" thickBot="1" x14ac:dyDescent="0.3">
      <c r="A13" s="53" t="s">
        <v>34</v>
      </c>
      <c r="B13" s="57">
        <f>SUM(B8:B12)</f>
        <v>0</v>
      </c>
      <c r="C13" s="57">
        <f t="shared" ref="C13:H13" si="0">SUM(C8:C12)</f>
        <v>0</v>
      </c>
      <c r="D13" s="57">
        <f t="shared" si="0"/>
        <v>0</v>
      </c>
      <c r="E13" s="57">
        <f t="shared" si="0"/>
        <v>-255613</v>
      </c>
      <c r="F13" s="57">
        <f t="shared" si="0"/>
        <v>-256415</v>
      </c>
      <c r="G13" s="57">
        <f t="shared" si="0"/>
        <v>-256430</v>
      </c>
      <c r="H13" s="57">
        <f t="shared" si="0"/>
        <v>-256450</v>
      </c>
      <c r="I13" s="44"/>
    </row>
    <row r="14" spans="1:10" ht="15.75" x14ac:dyDescent="0.25">
      <c r="A14" s="54"/>
      <c r="B14" s="55"/>
      <c r="C14" s="55"/>
      <c r="D14" s="55"/>
      <c r="E14" s="55"/>
      <c r="F14" s="55"/>
      <c r="G14" s="55"/>
      <c r="H14" s="55"/>
      <c r="I14" s="44"/>
    </row>
    <row r="15" spans="1:10" ht="15.75" x14ac:dyDescent="0.25">
      <c r="A15" s="50" t="s">
        <v>35</v>
      </c>
      <c r="B15" s="46"/>
      <c r="C15" s="46"/>
      <c r="D15" s="46"/>
      <c r="E15" s="46"/>
      <c r="F15" s="46"/>
      <c r="G15" s="46"/>
      <c r="H15" s="46"/>
      <c r="I15" s="44"/>
    </row>
    <row r="16" spans="1:10" ht="15.75" x14ac:dyDescent="0.25">
      <c r="A16" s="46"/>
      <c r="B16" s="46"/>
      <c r="C16" s="46"/>
      <c r="D16" s="46"/>
      <c r="E16" s="46"/>
      <c r="F16" s="46"/>
      <c r="G16" s="46"/>
      <c r="H16" s="46"/>
      <c r="I16" s="44"/>
    </row>
    <row r="17" spans="1:15" ht="15.75" x14ac:dyDescent="0.25">
      <c r="A17" s="46" t="s">
        <v>36</v>
      </c>
      <c r="B17" s="56"/>
      <c r="C17" s="56"/>
      <c r="D17" s="56"/>
      <c r="E17" s="162">
        <v>-1850</v>
      </c>
      <c r="F17" s="162">
        <v>-2850</v>
      </c>
      <c r="G17" s="162">
        <v>-2850</v>
      </c>
      <c r="H17" s="162">
        <v>-2850</v>
      </c>
      <c r="I17" s="44" t="s">
        <v>161</v>
      </c>
    </row>
    <row r="18" spans="1:15" ht="15.75" x14ac:dyDescent="0.25">
      <c r="A18" s="46" t="s">
        <v>37</v>
      </c>
      <c r="B18" s="47"/>
      <c r="C18" s="47"/>
      <c r="D18" s="47"/>
      <c r="E18" s="171">
        <v>6800</v>
      </c>
      <c r="F18" s="171">
        <v>7200</v>
      </c>
      <c r="G18" s="171">
        <v>7200</v>
      </c>
      <c r="H18" s="171">
        <v>7600</v>
      </c>
      <c r="I18" s="44" t="s">
        <v>161</v>
      </c>
      <c r="J18" s="170" t="s">
        <v>119</v>
      </c>
      <c r="K18" s="170"/>
      <c r="L18" s="170"/>
      <c r="M18" s="170"/>
      <c r="N18" s="170"/>
      <c r="O18" s="170"/>
    </row>
    <row r="19" spans="1:15" ht="15.75" x14ac:dyDescent="0.25">
      <c r="A19" s="46" t="s">
        <v>38</v>
      </c>
      <c r="B19" s="47"/>
      <c r="C19" s="47"/>
      <c r="D19" s="47"/>
      <c r="E19" s="171">
        <v>14100</v>
      </c>
      <c r="F19" s="171">
        <v>13500</v>
      </c>
      <c r="G19" s="171">
        <v>13200</v>
      </c>
      <c r="H19" s="171">
        <v>13100</v>
      </c>
      <c r="I19" s="44" t="s">
        <v>161</v>
      </c>
      <c r="J19" s="170" t="s">
        <v>119</v>
      </c>
      <c r="K19" s="170"/>
      <c r="L19" s="170"/>
      <c r="M19" s="170"/>
      <c r="N19" s="170"/>
      <c r="O19" s="170"/>
    </row>
    <row r="20" spans="1:15" ht="16.5" thickBot="1" x14ac:dyDescent="0.3">
      <c r="A20" s="46" t="s">
        <v>39</v>
      </c>
      <c r="B20" s="56"/>
      <c r="C20" s="56"/>
      <c r="D20" s="56"/>
      <c r="E20" s="162">
        <v>-2500</v>
      </c>
      <c r="F20" s="162">
        <v>-3600</v>
      </c>
      <c r="G20" s="162">
        <v>-4120</v>
      </c>
      <c r="H20" s="162">
        <v>-4010</v>
      </c>
      <c r="I20" s="44" t="s">
        <v>161</v>
      </c>
      <c r="J20" s="98"/>
      <c r="K20" s="63">
        <v>2014</v>
      </c>
      <c r="L20" s="63">
        <v>2015</v>
      </c>
      <c r="M20" s="63">
        <v>2016</v>
      </c>
      <c r="N20" s="63">
        <v>2017</v>
      </c>
    </row>
    <row r="21" spans="1:15" ht="16.5" thickBot="1" x14ac:dyDescent="0.3">
      <c r="A21" s="52" t="s">
        <v>57</v>
      </c>
      <c r="B21" s="48">
        <f>SUM(B17:B20)</f>
        <v>0</v>
      </c>
      <c r="C21" s="48">
        <f t="shared" ref="C21:H21" si="1">SUM(C17:C20)</f>
        <v>0</v>
      </c>
      <c r="D21" s="48">
        <f t="shared" si="1"/>
        <v>0</v>
      </c>
      <c r="E21" s="48">
        <f t="shared" si="1"/>
        <v>16550</v>
      </c>
      <c r="F21" s="48">
        <f t="shared" si="1"/>
        <v>14250</v>
      </c>
      <c r="G21" s="48">
        <f t="shared" si="1"/>
        <v>13430</v>
      </c>
      <c r="H21" s="48">
        <f t="shared" si="1"/>
        <v>13840</v>
      </c>
      <c r="I21" s="44"/>
      <c r="J21" s="110" t="s">
        <v>64</v>
      </c>
      <c r="K21" s="111">
        <f t="shared" ref="K21:N21" si="2">E18+E19</f>
        <v>20900</v>
      </c>
      <c r="L21" s="111">
        <f t="shared" si="2"/>
        <v>20700</v>
      </c>
      <c r="M21" s="111">
        <f t="shared" si="2"/>
        <v>20400</v>
      </c>
      <c r="N21" s="111">
        <f t="shared" si="2"/>
        <v>20700</v>
      </c>
    </row>
    <row r="22" spans="1:15" ht="16.5" thickBot="1" x14ac:dyDescent="0.3">
      <c r="A22" s="55"/>
      <c r="B22" s="55"/>
      <c r="C22" s="55"/>
      <c r="D22" s="55"/>
      <c r="E22" s="55"/>
      <c r="F22" s="55"/>
      <c r="G22" s="55"/>
      <c r="H22" s="55"/>
      <c r="I22" s="44"/>
      <c r="J22" s="110" t="s">
        <v>65</v>
      </c>
      <c r="K22" s="112">
        <v>21300</v>
      </c>
      <c r="L22" s="112">
        <v>27600</v>
      </c>
      <c r="M22" s="112">
        <v>30800</v>
      </c>
      <c r="N22" s="112">
        <v>32200</v>
      </c>
    </row>
    <row r="23" spans="1:15" ht="16.5" thickBot="1" x14ac:dyDescent="0.3">
      <c r="A23" s="50" t="s">
        <v>40</v>
      </c>
      <c r="B23" s="46"/>
      <c r="C23" s="46"/>
      <c r="D23" s="46"/>
      <c r="E23" s="46"/>
      <c r="F23" s="46"/>
      <c r="G23" s="46"/>
      <c r="H23" s="46"/>
      <c r="I23" s="44"/>
      <c r="J23" s="113" t="s">
        <v>66</v>
      </c>
      <c r="K23" s="114">
        <f>K21-K22</f>
        <v>-400</v>
      </c>
      <c r="L23" s="166">
        <f t="shared" ref="L23:N23" si="3">L21-L22</f>
        <v>-6900</v>
      </c>
      <c r="M23" s="166">
        <f t="shared" si="3"/>
        <v>-10400</v>
      </c>
      <c r="N23" s="166">
        <f t="shared" si="3"/>
        <v>-11500</v>
      </c>
    </row>
    <row r="24" spans="1:15" ht="15.75" x14ac:dyDescent="0.25">
      <c r="A24" s="50" t="s">
        <v>41</v>
      </c>
      <c r="B24" s="46"/>
      <c r="C24" s="46"/>
      <c r="D24" s="46"/>
      <c r="E24" s="46"/>
      <c r="F24" s="46"/>
      <c r="G24" s="46"/>
      <c r="H24" s="46"/>
      <c r="I24" s="44"/>
    </row>
    <row r="25" spans="1:15" ht="15.75" x14ac:dyDescent="0.25">
      <c r="A25" s="46"/>
      <c r="B25" s="46"/>
      <c r="C25" s="46"/>
      <c r="D25" s="46"/>
      <c r="E25" s="46"/>
      <c r="F25" s="46"/>
      <c r="G25" s="46"/>
      <c r="H25" s="46"/>
      <c r="I25" s="44"/>
    </row>
    <row r="26" spans="1:15" ht="15.75" x14ac:dyDescent="0.25">
      <c r="A26" s="46" t="s">
        <v>42</v>
      </c>
      <c r="B26" s="47"/>
      <c r="C26" s="47"/>
      <c r="D26" s="47"/>
      <c r="E26" s="70">
        <v>0</v>
      </c>
      <c r="F26" s="47">
        <v>0</v>
      </c>
      <c r="G26" s="47">
        <v>0</v>
      </c>
      <c r="H26" s="47">
        <v>0</v>
      </c>
      <c r="I26" s="44" t="s">
        <v>117</v>
      </c>
    </row>
    <row r="27" spans="1:15" ht="15.75" x14ac:dyDescent="0.25">
      <c r="A27" s="46" t="s">
        <v>43</v>
      </c>
      <c r="B27" s="56"/>
      <c r="C27" s="56"/>
      <c r="D27" s="56"/>
      <c r="E27" s="47">
        <v>0</v>
      </c>
      <c r="F27" s="47"/>
      <c r="G27" s="47"/>
      <c r="H27" s="47"/>
      <c r="I27" s="44" t="s">
        <v>117</v>
      </c>
    </row>
    <row r="28" spans="1:15" ht="15.75" x14ac:dyDescent="0.25">
      <c r="A28" s="46" t="s">
        <v>44</v>
      </c>
      <c r="B28" s="47"/>
      <c r="C28" s="47"/>
      <c r="D28" s="47"/>
      <c r="E28" s="47">
        <v>0</v>
      </c>
      <c r="F28" s="47"/>
      <c r="G28" s="47"/>
      <c r="H28" s="47"/>
      <c r="I28" s="44"/>
    </row>
    <row r="29" spans="1:15" ht="15.75" x14ac:dyDescent="0.25">
      <c r="A29" s="46" t="s">
        <v>45</v>
      </c>
      <c r="B29" s="56"/>
      <c r="C29" s="56"/>
      <c r="D29" s="47"/>
      <c r="E29" s="47">
        <v>0</v>
      </c>
      <c r="F29" s="47"/>
      <c r="G29" s="47"/>
      <c r="H29" s="47"/>
      <c r="I29" s="44" t="s">
        <v>117</v>
      </c>
    </row>
    <row r="30" spans="1:15" ht="16.5" thickBot="1" x14ac:dyDescent="0.3">
      <c r="A30" s="46" t="s">
        <v>46</v>
      </c>
      <c r="B30" s="47">
        <v>0</v>
      </c>
      <c r="C30" s="56">
        <v>0</v>
      </c>
      <c r="D30" s="47">
        <v>0</v>
      </c>
      <c r="E30" s="47">
        <v>0</v>
      </c>
      <c r="F30" s="47"/>
      <c r="G30" s="47"/>
      <c r="H30" s="47"/>
      <c r="I30" s="44"/>
    </row>
    <row r="31" spans="1:15" ht="16.5" thickBot="1" x14ac:dyDescent="0.3">
      <c r="A31" s="52" t="s">
        <v>47</v>
      </c>
      <c r="B31" s="57">
        <f>SUM(B26:B30)</f>
        <v>0</v>
      </c>
      <c r="C31" s="57">
        <f t="shared" ref="C31:H31" si="4">SUM(C26:C30)</f>
        <v>0</v>
      </c>
      <c r="D31" s="57">
        <f t="shared" si="4"/>
        <v>0</v>
      </c>
      <c r="E31" s="57">
        <f t="shared" si="4"/>
        <v>0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4"/>
    </row>
    <row r="32" spans="1:15" ht="15.75" x14ac:dyDescent="0.25">
      <c r="A32" s="55"/>
      <c r="B32" s="55"/>
      <c r="C32" s="55"/>
      <c r="D32" s="55"/>
      <c r="E32" s="55"/>
      <c r="F32" s="55"/>
      <c r="G32" s="55"/>
      <c r="H32" s="55"/>
      <c r="I32" s="44"/>
    </row>
    <row r="33" spans="1:10" ht="15.75" x14ac:dyDescent="0.25">
      <c r="A33" s="50" t="s">
        <v>48</v>
      </c>
      <c r="B33" s="46"/>
      <c r="C33" s="46"/>
      <c r="D33" s="46"/>
      <c r="E33" s="46"/>
      <c r="F33" s="46"/>
      <c r="G33" s="46"/>
      <c r="H33" s="46"/>
      <c r="I33" s="44"/>
    </row>
    <row r="34" spans="1:10" ht="15.75" x14ac:dyDescent="0.25">
      <c r="A34" s="46"/>
      <c r="B34" s="46"/>
      <c r="C34" s="46"/>
      <c r="D34" s="46"/>
      <c r="E34" s="46"/>
      <c r="F34" s="46"/>
      <c r="G34" s="46"/>
      <c r="H34" s="46"/>
      <c r="I34" s="44"/>
    </row>
    <row r="35" spans="1:10" ht="15.75" x14ac:dyDescent="0.25">
      <c r="A35" s="46" t="s">
        <v>49</v>
      </c>
      <c r="B35" s="47"/>
      <c r="C35" s="47"/>
      <c r="D35" s="47"/>
      <c r="E35" s="163"/>
      <c r="F35" s="163"/>
      <c r="G35" s="163"/>
      <c r="H35" s="163"/>
      <c r="I35" s="44" t="s">
        <v>117</v>
      </c>
    </row>
    <row r="36" spans="1:10" ht="15.75" x14ac:dyDescent="0.25">
      <c r="A36" s="46" t="s">
        <v>50</v>
      </c>
      <c r="B36" s="47"/>
      <c r="C36" s="47"/>
      <c r="D36" s="47"/>
      <c r="E36" s="163">
        <v>100</v>
      </c>
      <c r="F36" s="163">
        <v>100</v>
      </c>
      <c r="G36" s="163">
        <v>100</v>
      </c>
      <c r="H36" s="163">
        <v>100</v>
      </c>
      <c r="I36" s="44" t="s">
        <v>161</v>
      </c>
    </row>
    <row r="37" spans="1:10" ht="15.75" x14ac:dyDescent="0.25">
      <c r="A37" s="46" t="s">
        <v>51</v>
      </c>
      <c r="B37" s="47"/>
      <c r="C37" s="47"/>
      <c r="D37" s="47"/>
      <c r="E37" s="47"/>
      <c r="F37" s="47"/>
      <c r="G37" s="47"/>
      <c r="H37" s="47"/>
      <c r="I37" s="44" t="s">
        <v>117</v>
      </c>
    </row>
    <row r="38" spans="1:10" ht="15.75" x14ac:dyDescent="0.25">
      <c r="A38" s="46" t="s">
        <v>52</v>
      </c>
      <c r="B38" s="47"/>
      <c r="C38" s="47"/>
      <c r="D38" s="47"/>
      <c r="E38" s="47"/>
      <c r="F38" s="47"/>
      <c r="G38" s="47"/>
      <c r="H38" s="47"/>
      <c r="I38" s="44"/>
    </row>
    <row r="39" spans="1:10" ht="15.75" x14ac:dyDescent="0.25">
      <c r="A39" s="46" t="s">
        <v>53</v>
      </c>
      <c r="B39" s="56"/>
      <c r="C39" s="56"/>
      <c r="D39" s="47"/>
      <c r="E39" s="47"/>
      <c r="F39" s="47"/>
      <c r="G39" s="47"/>
      <c r="H39" s="47"/>
      <c r="I39" s="44"/>
    </row>
    <row r="40" spans="1:10" ht="15.75" x14ac:dyDescent="0.25">
      <c r="A40" s="46" t="s">
        <v>62</v>
      </c>
      <c r="B40" s="47">
        <v>0</v>
      </c>
      <c r="C40" s="47">
        <v>0</v>
      </c>
      <c r="D40" s="47"/>
      <c r="E40" s="119">
        <v>5800</v>
      </c>
      <c r="F40" s="119">
        <v>7150</v>
      </c>
      <c r="G40" s="119">
        <v>7150</v>
      </c>
      <c r="H40" s="119">
        <v>7150</v>
      </c>
      <c r="I40" s="44" t="s">
        <v>161</v>
      </c>
      <c r="J40" s="98"/>
    </row>
    <row r="41" spans="1:10" ht="15.75" x14ac:dyDescent="0.25">
      <c r="A41" s="46" t="s">
        <v>54</v>
      </c>
      <c r="B41" s="56"/>
      <c r="C41" s="47"/>
      <c r="D41" s="47"/>
      <c r="E41" s="47"/>
      <c r="F41" s="47"/>
      <c r="G41" s="47"/>
      <c r="H41" s="47"/>
      <c r="I41" s="44"/>
    </row>
    <row r="42" spans="1:10" ht="15.75" x14ac:dyDescent="0.25">
      <c r="A42" s="46" t="s">
        <v>55</v>
      </c>
      <c r="B42" s="47"/>
      <c r="C42" s="56"/>
      <c r="D42" s="47"/>
      <c r="E42" s="47"/>
      <c r="F42" s="47"/>
      <c r="G42" s="47"/>
      <c r="H42" s="47"/>
      <c r="I42" s="44" t="s">
        <v>117</v>
      </c>
    </row>
    <row r="43" spans="1:10" ht="16.5" thickBot="1" x14ac:dyDescent="0.3">
      <c r="A43" s="46" t="s">
        <v>56</v>
      </c>
      <c r="B43" s="47"/>
      <c r="C43" s="47"/>
      <c r="D43" s="47"/>
      <c r="E43" s="47"/>
      <c r="F43" s="47"/>
      <c r="G43" s="47"/>
      <c r="H43" s="47"/>
      <c r="I43" s="44" t="s">
        <v>117</v>
      </c>
    </row>
    <row r="44" spans="1:10" ht="16.5" thickBot="1" x14ac:dyDescent="0.3">
      <c r="A44" s="52" t="s">
        <v>57</v>
      </c>
      <c r="B44" s="48">
        <f>SUM(B35:B43)</f>
        <v>0</v>
      </c>
      <c r="C44" s="48">
        <f t="shared" ref="C44:H44" si="5">SUM(C35:C43)</f>
        <v>0</v>
      </c>
      <c r="D44" s="48">
        <f t="shared" si="5"/>
        <v>0</v>
      </c>
      <c r="E44" s="48">
        <f>SUM(E35:E43)</f>
        <v>5900</v>
      </c>
      <c r="F44" s="48">
        <f t="shared" si="5"/>
        <v>7250</v>
      </c>
      <c r="G44" s="48">
        <f t="shared" si="5"/>
        <v>7250</v>
      </c>
      <c r="H44" s="48">
        <f t="shared" si="5"/>
        <v>7250</v>
      </c>
      <c r="I44" s="44"/>
    </row>
    <row r="45" spans="1:10" ht="16.5" thickBot="1" x14ac:dyDescent="0.3">
      <c r="A45" s="52" t="s">
        <v>58</v>
      </c>
      <c r="B45" s="57">
        <f>B13+B21+B31+B44</f>
        <v>0</v>
      </c>
      <c r="C45" s="57">
        <f t="shared" ref="C45:H45" si="6">C13+C21+C31+C44</f>
        <v>0</v>
      </c>
      <c r="D45" s="57">
        <f t="shared" si="6"/>
        <v>0</v>
      </c>
      <c r="E45" s="57">
        <f>E13+E21+E31+E44</f>
        <v>-233163</v>
      </c>
      <c r="F45" s="57">
        <f t="shared" si="6"/>
        <v>-234915</v>
      </c>
      <c r="G45" s="57">
        <f t="shared" si="6"/>
        <v>-235750</v>
      </c>
      <c r="H45" s="57">
        <f t="shared" si="6"/>
        <v>-235360</v>
      </c>
      <c r="I45" s="44"/>
    </row>
    <row r="46" spans="1:10" ht="16.5" thickBot="1" x14ac:dyDescent="0.3">
      <c r="A46" s="58" t="s">
        <v>59</v>
      </c>
      <c r="B46" s="59"/>
      <c r="C46" s="59"/>
      <c r="D46" s="59"/>
      <c r="E46" s="59">
        <f>Samlet!C11</f>
        <v>234706</v>
      </c>
      <c r="F46" s="59">
        <f>Samlet!D11</f>
        <v>234811</v>
      </c>
      <c r="G46" s="59">
        <f>Samlet!E11</f>
        <v>234861</v>
      </c>
      <c r="H46" s="59">
        <f>Samlet!F11</f>
        <v>235226</v>
      </c>
      <c r="I46" s="44"/>
    </row>
    <row r="47" spans="1:10" ht="16.5" thickBot="1" x14ac:dyDescent="0.3">
      <c r="A47" s="60" t="s">
        <v>61</v>
      </c>
      <c r="B47" s="61">
        <f>SUM(B45:B46)</f>
        <v>0</v>
      </c>
      <c r="C47" s="61">
        <f t="shared" ref="C47:H47" si="7">SUM(C45:C46)</f>
        <v>0</v>
      </c>
      <c r="D47" s="61">
        <f t="shared" si="7"/>
        <v>0</v>
      </c>
      <c r="E47" s="227">
        <f t="shared" si="7"/>
        <v>1543</v>
      </c>
      <c r="F47" s="61">
        <f t="shared" si="7"/>
        <v>-104</v>
      </c>
      <c r="G47" s="61">
        <f t="shared" si="7"/>
        <v>-889</v>
      </c>
      <c r="H47" s="61">
        <f t="shared" si="7"/>
        <v>-134</v>
      </c>
      <c r="I47" s="44"/>
    </row>
    <row r="48" spans="1:10" ht="15.75" x14ac:dyDescent="0.2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5.75" x14ac:dyDescent="0.25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5.75" x14ac:dyDescent="0.25">
      <c r="A50" s="44"/>
      <c r="B50" s="44"/>
      <c r="C50" s="44"/>
      <c r="D50" s="44"/>
      <c r="E50" s="44"/>
      <c r="F50" s="44"/>
      <c r="G50" s="44"/>
      <c r="H50" s="44"/>
      <c r="I50" s="44"/>
    </row>
    <row r="51" spans="1:9" ht="15.75" x14ac:dyDescent="0.25">
      <c r="A51" s="44"/>
      <c r="B51" s="44"/>
      <c r="C51" s="44"/>
      <c r="D51" s="44"/>
      <c r="E51" s="44"/>
      <c r="F51" s="44"/>
      <c r="G51" s="44"/>
      <c r="H51" s="44"/>
      <c r="I51" s="44"/>
    </row>
  </sheetData>
  <mergeCells count="1">
    <mergeCell ref="E3:H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I36"/>
  <sheetViews>
    <sheetView zoomScale="120" zoomScaleNormal="120" workbookViewId="0">
      <pane ySplit="4" topLeftCell="A5" activePane="bottomLeft" state="frozen"/>
      <selection pane="bottomLeft" activeCell="E21" sqref="E21"/>
    </sheetView>
  </sheetViews>
  <sheetFormatPr baseColWidth="10" defaultRowHeight="15" x14ac:dyDescent="0.25"/>
  <cols>
    <col min="1" max="1" width="32.85546875" customWidth="1"/>
    <col min="2" max="8" width="10.7109375" customWidth="1"/>
  </cols>
  <sheetData>
    <row r="1" spans="1:9" ht="21" customHeight="1" x14ac:dyDescent="0.3">
      <c r="A1" s="2" t="s">
        <v>319</v>
      </c>
      <c r="B1" s="2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28</v>
      </c>
      <c r="B5" s="46"/>
      <c r="C5" s="46"/>
      <c r="D5" s="46"/>
      <c r="E5" s="46"/>
      <c r="F5" s="46"/>
      <c r="G5" s="46"/>
      <c r="H5" s="46"/>
      <c r="I5" s="44"/>
    </row>
    <row r="6" spans="1:9" ht="15.75" x14ac:dyDescent="0.25">
      <c r="A6" s="50"/>
      <c r="B6" s="46"/>
      <c r="C6" s="46"/>
      <c r="D6" s="46"/>
      <c r="E6" s="228"/>
      <c r="F6" s="228"/>
      <c r="G6" s="228"/>
      <c r="H6" s="228"/>
      <c r="I6" s="44"/>
    </row>
    <row r="7" spans="1:9" ht="15.75" x14ac:dyDescent="0.25">
      <c r="A7" s="46" t="s">
        <v>29</v>
      </c>
      <c r="B7" s="56">
        <v>-63896</v>
      </c>
      <c r="C7" s="56">
        <v>-67299</v>
      </c>
      <c r="D7" s="56">
        <v>-70553</v>
      </c>
      <c r="E7" s="56">
        <v>-73532</v>
      </c>
      <c r="F7" s="56">
        <v>-73532</v>
      </c>
      <c r="G7" s="56">
        <v>-73532</v>
      </c>
      <c r="H7" s="56">
        <v>-73532</v>
      </c>
      <c r="I7" s="44"/>
    </row>
    <row r="8" spans="1:9" ht="15.75" x14ac:dyDescent="0.25">
      <c r="A8" s="46" t="s">
        <v>30</v>
      </c>
      <c r="B8" s="56">
        <v>-131248</v>
      </c>
      <c r="C8" s="56">
        <v>-138457</v>
      </c>
      <c r="D8" s="56">
        <v>-146534</v>
      </c>
      <c r="E8" s="56">
        <v>-153491</v>
      </c>
      <c r="F8" s="56">
        <v>-154228</v>
      </c>
      <c r="G8" s="56">
        <v>-154228</v>
      </c>
      <c r="H8" s="56">
        <v>-154228</v>
      </c>
      <c r="I8" s="44"/>
    </row>
    <row r="9" spans="1:9" ht="15.75" x14ac:dyDescent="0.25">
      <c r="A9" s="46" t="s">
        <v>335</v>
      </c>
      <c r="B9" s="56">
        <v>-37020</v>
      </c>
      <c r="C9" s="56">
        <v>-37304</v>
      </c>
      <c r="D9" s="56">
        <v>-37148</v>
      </c>
      <c r="E9" s="162">
        <v>-37072</v>
      </c>
      <c r="F9" s="162">
        <v>-37072</v>
      </c>
      <c r="G9" s="162">
        <v>-37072</v>
      </c>
      <c r="H9" s="162">
        <v>-37072</v>
      </c>
      <c r="I9" s="44"/>
    </row>
    <row r="10" spans="1:9" ht="16.5" thickBot="1" x14ac:dyDescent="0.3">
      <c r="A10" s="46" t="s">
        <v>32</v>
      </c>
      <c r="B10" s="56">
        <v>-2318</v>
      </c>
      <c r="C10" s="56">
        <v>-2088</v>
      </c>
      <c r="D10" s="56">
        <v>-2200</v>
      </c>
      <c r="E10" s="56">
        <v>-2200</v>
      </c>
      <c r="F10" s="56">
        <v>-2265</v>
      </c>
      <c r="G10" s="56">
        <v>-2280</v>
      </c>
      <c r="H10" s="56">
        <v>-2300</v>
      </c>
      <c r="I10" s="44"/>
    </row>
    <row r="11" spans="1:9" ht="16.5" thickBot="1" x14ac:dyDescent="0.3">
      <c r="A11" s="52" t="s">
        <v>34</v>
      </c>
      <c r="B11" s="57">
        <f t="shared" ref="B11:H11" si="0">SUM(B7:B10)</f>
        <v>-234482</v>
      </c>
      <c r="C11" s="57">
        <f t="shared" si="0"/>
        <v>-245148</v>
      </c>
      <c r="D11" s="57">
        <f t="shared" si="0"/>
        <v>-256435</v>
      </c>
      <c r="E11" s="57">
        <f t="shared" si="0"/>
        <v>-266295</v>
      </c>
      <c r="F11" s="57">
        <f t="shared" si="0"/>
        <v>-267097</v>
      </c>
      <c r="G11" s="57">
        <f t="shared" si="0"/>
        <v>-267112</v>
      </c>
      <c r="H11" s="57">
        <f t="shared" si="0"/>
        <v>-267132</v>
      </c>
      <c r="I11" s="44"/>
    </row>
    <row r="12" spans="1:9" ht="15.75" x14ac:dyDescent="0.25">
      <c r="A12" s="50" t="s">
        <v>35</v>
      </c>
      <c r="B12" s="46"/>
      <c r="C12" s="46"/>
      <c r="D12" s="46"/>
      <c r="E12" s="46"/>
      <c r="F12" s="46"/>
      <c r="G12" s="46"/>
      <c r="H12" s="46"/>
      <c r="I12" s="44"/>
    </row>
    <row r="13" spans="1:9" ht="15.75" x14ac:dyDescent="0.25">
      <c r="A13" s="46"/>
      <c r="B13" s="46"/>
      <c r="C13" s="46"/>
      <c r="D13" s="46"/>
      <c r="E13" s="46"/>
      <c r="F13" s="46"/>
      <c r="G13" s="46"/>
      <c r="H13" s="46"/>
      <c r="I13" s="44"/>
    </row>
    <row r="14" spans="1:9" ht="15.75" x14ac:dyDescent="0.25">
      <c r="A14" s="46" t="s">
        <v>36</v>
      </c>
      <c r="B14" s="56">
        <v>-4129</v>
      </c>
      <c r="C14" s="56">
        <v>-4390</v>
      </c>
      <c r="D14" s="56">
        <v>-1850</v>
      </c>
      <c r="E14" s="56">
        <v>-1850</v>
      </c>
      <c r="F14" s="56">
        <v>-2850</v>
      </c>
      <c r="G14" s="56">
        <v>-2850</v>
      </c>
      <c r="H14" s="56">
        <v>-2850</v>
      </c>
      <c r="I14" s="44"/>
    </row>
    <row r="15" spans="1:9" ht="15.75" x14ac:dyDescent="0.25">
      <c r="A15" s="46" t="s">
        <v>37</v>
      </c>
      <c r="B15" s="47">
        <v>7117</v>
      </c>
      <c r="C15" s="47">
        <v>6082</v>
      </c>
      <c r="D15" s="47">
        <v>5811</v>
      </c>
      <c r="E15" s="47">
        <v>6800</v>
      </c>
      <c r="F15" s="47">
        <v>7200</v>
      </c>
      <c r="G15" s="47">
        <v>7200</v>
      </c>
      <c r="H15" s="47">
        <v>7600</v>
      </c>
      <c r="I15" s="44"/>
    </row>
    <row r="16" spans="1:9" ht="16.5" thickBot="1" x14ac:dyDescent="0.3">
      <c r="A16" s="46" t="s">
        <v>38</v>
      </c>
      <c r="B16" s="47">
        <v>10633</v>
      </c>
      <c r="C16" s="47">
        <v>12393</v>
      </c>
      <c r="D16" s="47">
        <v>12500</v>
      </c>
      <c r="E16" s="47">
        <v>14100</v>
      </c>
      <c r="F16" s="47">
        <v>13500</v>
      </c>
      <c r="G16" s="47">
        <v>13200</v>
      </c>
      <c r="H16" s="47">
        <v>13100</v>
      </c>
      <c r="I16" s="44"/>
    </row>
    <row r="17" spans="1:9" ht="16.5" thickBot="1" x14ac:dyDescent="0.3">
      <c r="A17" s="52" t="s">
        <v>57</v>
      </c>
      <c r="B17" s="48">
        <f t="shared" ref="B17:H17" si="1">SUM(B14:B16)</f>
        <v>13621</v>
      </c>
      <c r="C17" s="48">
        <f t="shared" si="1"/>
        <v>14085</v>
      </c>
      <c r="D17" s="48">
        <f t="shared" si="1"/>
        <v>16461</v>
      </c>
      <c r="E17" s="48">
        <f t="shared" si="1"/>
        <v>19050</v>
      </c>
      <c r="F17" s="48">
        <f t="shared" si="1"/>
        <v>17850</v>
      </c>
      <c r="G17" s="48">
        <f t="shared" si="1"/>
        <v>17550</v>
      </c>
      <c r="H17" s="48">
        <f t="shared" si="1"/>
        <v>17850</v>
      </c>
      <c r="I17" s="44"/>
    </row>
    <row r="18" spans="1:9" ht="15.75" x14ac:dyDescent="0.25">
      <c r="A18" s="50" t="s">
        <v>40</v>
      </c>
      <c r="B18" s="46"/>
      <c r="C18" s="46"/>
      <c r="D18" s="46"/>
      <c r="E18" s="46"/>
      <c r="F18" s="46"/>
      <c r="G18" s="46"/>
      <c r="H18" s="46"/>
      <c r="I18" s="44"/>
    </row>
    <row r="19" spans="1:9" ht="15.75" x14ac:dyDescent="0.25">
      <c r="A19" s="50" t="s">
        <v>41</v>
      </c>
      <c r="B19" s="46"/>
      <c r="C19" s="46"/>
      <c r="D19" s="46"/>
      <c r="E19" s="46"/>
      <c r="F19" s="46"/>
      <c r="G19" s="46"/>
      <c r="H19" s="46"/>
      <c r="I19" s="44"/>
    </row>
    <row r="20" spans="1:9" ht="15.75" x14ac:dyDescent="0.25">
      <c r="A20" s="46"/>
      <c r="B20" s="46"/>
      <c r="C20" s="46"/>
      <c r="D20" s="46"/>
      <c r="E20" s="46"/>
      <c r="F20" s="46"/>
      <c r="G20" s="46"/>
      <c r="H20" s="46"/>
      <c r="I20" s="44"/>
    </row>
    <row r="21" spans="1:9" ht="15.75" x14ac:dyDescent="0.25">
      <c r="A21" s="46" t="s">
        <v>42</v>
      </c>
      <c r="B21" s="47">
        <v>7782</v>
      </c>
      <c r="C21" s="47">
        <v>9307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4"/>
    </row>
    <row r="22" spans="1:9" ht="15.75" x14ac:dyDescent="0.25">
      <c r="A22" s="46" t="s">
        <v>43</v>
      </c>
      <c r="B22" s="56">
        <v>-258</v>
      </c>
      <c r="C22" s="56"/>
      <c r="D22" s="47">
        <v>0</v>
      </c>
      <c r="E22" s="47">
        <v>0</v>
      </c>
      <c r="F22" s="56">
        <v>0</v>
      </c>
      <c r="G22" s="47">
        <v>0</v>
      </c>
      <c r="H22" s="47">
        <v>0</v>
      </c>
      <c r="I22" s="44"/>
    </row>
    <row r="23" spans="1:9" ht="15.75" x14ac:dyDescent="0.25">
      <c r="A23" s="46" t="s">
        <v>44</v>
      </c>
      <c r="B23" s="47">
        <v>0</v>
      </c>
      <c r="C23" s="47">
        <v>161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4"/>
    </row>
    <row r="24" spans="1:9" ht="15.75" x14ac:dyDescent="0.25">
      <c r="A24" s="46" t="s">
        <v>337</v>
      </c>
      <c r="B24" s="56">
        <v>-7782</v>
      </c>
      <c r="C24" s="56">
        <v>-9307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4"/>
    </row>
    <row r="25" spans="1:9" ht="16.5" thickBot="1" x14ac:dyDescent="0.3">
      <c r="A25" s="46" t="s">
        <v>46</v>
      </c>
      <c r="B25" s="47"/>
      <c r="C25" s="56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4"/>
    </row>
    <row r="26" spans="1:9" ht="16.5" thickBot="1" x14ac:dyDescent="0.3">
      <c r="A26" s="52" t="s">
        <v>47</v>
      </c>
      <c r="B26" s="57">
        <f>SUM(B21:B25)</f>
        <v>-258</v>
      </c>
      <c r="C26" s="71">
        <f t="shared" ref="C26" si="2">SUM(C21:C25)</f>
        <v>161</v>
      </c>
      <c r="D26" s="48">
        <f t="shared" ref="D26:H26" si="3">SUM(D21:D25)</f>
        <v>0</v>
      </c>
      <c r="E26" s="48">
        <f t="shared" si="3"/>
        <v>0</v>
      </c>
      <c r="F26" s="57">
        <f t="shared" si="3"/>
        <v>0</v>
      </c>
      <c r="G26" s="48">
        <f t="shared" si="3"/>
        <v>0</v>
      </c>
      <c r="H26" s="48">
        <f t="shared" si="3"/>
        <v>0</v>
      </c>
      <c r="I26" s="44"/>
    </row>
    <row r="27" spans="1:9" s="190" customFormat="1" ht="15.75" x14ac:dyDescent="0.25">
      <c r="A27" s="229" t="s">
        <v>336</v>
      </c>
      <c r="B27" s="233"/>
      <c r="C27" s="233"/>
      <c r="D27" s="234"/>
      <c r="E27" s="234"/>
      <c r="F27" s="233"/>
      <c r="G27" s="234"/>
      <c r="H27" s="234"/>
      <c r="I27" s="158"/>
    </row>
    <row r="28" spans="1:9" s="190" customFormat="1" ht="15.75" x14ac:dyDescent="0.25">
      <c r="A28" s="77"/>
      <c r="B28" s="162"/>
      <c r="C28" s="162"/>
      <c r="D28" s="163"/>
      <c r="E28" s="163"/>
      <c r="F28" s="162"/>
      <c r="G28" s="163"/>
      <c r="H28" s="163"/>
      <c r="I28" s="158"/>
    </row>
    <row r="29" spans="1:9" s="190" customFormat="1" ht="16.5" thickBot="1" x14ac:dyDescent="0.3">
      <c r="A29" s="231" t="s">
        <v>49</v>
      </c>
      <c r="B29" s="232">
        <v>9527</v>
      </c>
      <c r="C29" s="232">
        <v>3718</v>
      </c>
      <c r="D29" s="236">
        <v>2161</v>
      </c>
      <c r="E29" s="236"/>
      <c r="F29" s="235"/>
      <c r="G29" s="236"/>
      <c r="H29" s="236"/>
      <c r="I29" s="158"/>
    </row>
    <row r="30" spans="1:9" ht="16.5" thickBot="1" x14ac:dyDescent="0.3">
      <c r="A30" s="52" t="s">
        <v>58</v>
      </c>
      <c r="B30" s="57">
        <f t="shared" ref="B30:H30" si="4">B11+B17+B26+B29</f>
        <v>-211592</v>
      </c>
      <c r="C30" s="57">
        <f t="shared" si="4"/>
        <v>-227184</v>
      </c>
      <c r="D30" s="57">
        <f t="shared" si="4"/>
        <v>-237813</v>
      </c>
      <c r="E30" s="57">
        <f t="shared" si="4"/>
        <v>-247245</v>
      </c>
      <c r="F30" s="57">
        <f t="shared" si="4"/>
        <v>-249247</v>
      </c>
      <c r="G30" s="57">
        <f t="shared" si="4"/>
        <v>-249562</v>
      </c>
      <c r="H30" s="57">
        <f t="shared" si="4"/>
        <v>-249282</v>
      </c>
      <c r="I30" s="44"/>
    </row>
    <row r="31" spans="1:9" ht="16.5" thickBot="1" x14ac:dyDescent="0.3">
      <c r="A31" s="58" t="s">
        <v>59</v>
      </c>
      <c r="B31" s="59">
        <f>'Budsjettskjema 1B - konsekvens'!B94</f>
        <v>202285</v>
      </c>
      <c r="C31" s="59">
        <f>'Budsjettskjema 1B - konsekvens'!C94</f>
        <v>216405</v>
      </c>
      <c r="D31" s="59">
        <f>'Budsjettskjema 1B - konsekvens'!D94</f>
        <v>237813</v>
      </c>
      <c r="E31" s="59">
        <f>'Budsjettskjema 1B - konsekvens'!E94</f>
        <v>248785</v>
      </c>
      <c r="F31" s="59">
        <f>'Budsjettskjema 1B - konsekvens'!F94</f>
        <v>249092</v>
      </c>
      <c r="G31" s="59">
        <f>'Budsjettskjema 1B - konsekvens'!G94</f>
        <v>248622</v>
      </c>
      <c r="H31" s="59">
        <f>'Budsjettskjema 1B - konsekvens'!H94</f>
        <v>249137</v>
      </c>
      <c r="I31" s="44"/>
    </row>
    <row r="32" spans="1:9" ht="16.5" thickBot="1" x14ac:dyDescent="0.3">
      <c r="A32" s="60" t="s">
        <v>61</v>
      </c>
      <c r="B32" s="61">
        <f>SUM(B30:B31)</f>
        <v>-9307</v>
      </c>
      <c r="C32" s="61">
        <f t="shared" ref="C32" si="5">SUM(C30:C31)</f>
        <v>-10779</v>
      </c>
      <c r="D32" s="61">
        <f t="shared" ref="D32:H32" si="6">SUM(D30:D31)</f>
        <v>0</v>
      </c>
      <c r="E32" s="227">
        <f t="shared" si="6"/>
        <v>1540</v>
      </c>
      <c r="F32" s="61">
        <f t="shared" si="6"/>
        <v>-155</v>
      </c>
      <c r="G32" s="61">
        <f t="shared" si="6"/>
        <v>-940</v>
      </c>
      <c r="H32" s="61">
        <f t="shared" si="6"/>
        <v>-145</v>
      </c>
      <c r="I32" s="44"/>
    </row>
    <row r="33" spans="1:9" ht="15.75" x14ac:dyDescent="0.2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5.75" x14ac:dyDescent="0.2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5.75" x14ac:dyDescent="0.25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5.75" x14ac:dyDescent="0.25">
      <c r="A36" s="44"/>
      <c r="B36" s="44"/>
      <c r="C36" s="44"/>
      <c r="D36" s="44"/>
      <c r="E36" s="44"/>
      <c r="F36" s="44"/>
      <c r="G36" s="44"/>
      <c r="H36" s="44"/>
      <c r="I36" s="44"/>
    </row>
  </sheetData>
  <mergeCells count="1">
    <mergeCell ref="E3:H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98"/>
  <sheetViews>
    <sheetView zoomScaleNormal="100" workbookViewId="0">
      <pane ySplit="4" topLeftCell="A56" activePane="bottomLeft" state="frozen"/>
      <selection pane="bottomLeft" activeCell="E91" sqref="E91"/>
    </sheetView>
  </sheetViews>
  <sheetFormatPr baseColWidth="10" defaultRowHeight="15" x14ac:dyDescent="0.25"/>
  <cols>
    <col min="1" max="1" width="37.140625" customWidth="1"/>
    <col min="2" max="3" width="10.42578125" customWidth="1"/>
    <col min="4" max="4" width="10.28515625" customWidth="1"/>
    <col min="5" max="7" width="10.7109375" customWidth="1"/>
    <col min="8" max="8" width="10.42578125" customWidth="1"/>
  </cols>
  <sheetData>
    <row r="1" spans="1:9" ht="21" customHeight="1" x14ac:dyDescent="0.3">
      <c r="A1" s="2" t="s">
        <v>320</v>
      </c>
      <c r="B1" s="2"/>
      <c r="C1" s="98"/>
      <c r="D1" s="98"/>
      <c r="E1" s="98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67</v>
      </c>
      <c r="B5" s="46"/>
      <c r="C5" s="46"/>
      <c r="D5" s="46"/>
      <c r="E5" s="46"/>
      <c r="F5" s="46"/>
      <c r="G5" s="46"/>
      <c r="H5" s="46"/>
      <c r="I5" s="44"/>
    </row>
    <row r="6" spans="1:9" ht="15.75" x14ac:dyDescent="0.25">
      <c r="A6" s="50"/>
      <c r="B6" s="70"/>
      <c r="C6" s="70"/>
      <c r="D6" s="70"/>
      <c r="E6" s="70"/>
      <c r="F6" s="70"/>
      <c r="G6" s="70"/>
      <c r="H6" s="70"/>
      <c r="I6" s="44"/>
    </row>
    <row r="7" spans="1:9" ht="15.75" x14ac:dyDescent="0.25">
      <c r="A7" s="69" t="s">
        <v>69</v>
      </c>
      <c r="B7" s="70">
        <v>2609</v>
      </c>
      <c r="C7" s="70">
        <v>2184</v>
      </c>
      <c r="D7" s="70">
        <v>2449</v>
      </c>
      <c r="E7" s="70">
        <v>2519</v>
      </c>
      <c r="F7" s="70">
        <v>2519</v>
      </c>
      <c r="G7" s="70">
        <v>2519</v>
      </c>
      <c r="H7" s="70">
        <v>2519</v>
      </c>
      <c r="I7" s="44"/>
    </row>
    <row r="8" spans="1:9" ht="15.75" x14ac:dyDescent="0.25">
      <c r="A8" s="69" t="s">
        <v>70</v>
      </c>
      <c r="B8" s="70">
        <v>2461</v>
      </c>
      <c r="C8" s="70">
        <v>2593</v>
      </c>
      <c r="D8" s="70">
        <v>2899</v>
      </c>
      <c r="E8" s="70">
        <v>3198</v>
      </c>
      <c r="F8" s="70">
        <v>3096</v>
      </c>
      <c r="G8" s="70">
        <v>3096</v>
      </c>
      <c r="H8" s="70">
        <v>3096</v>
      </c>
      <c r="I8" s="44"/>
    </row>
    <row r="9" spans="1:9" ht="15.75" x14ac:dyDescent="0.25">
      <c r="A9" s="69" t="s">
        <v>71</v>
      </c>
      <c r="B9" s="70">
        <v>2950</v>
      </c>
      <c r="C9" s="70">
        <v>2653</v>
      </c>
      <c r="D9" s="70">
        <v>3259</v>
      </c>
      <c r="E9" s="70">
        <v>4018</v>
      </c>
      <c r="F9" s="70">
        <v>3822</v>
      </c>
      <c r="G9" s="70">
        <v>3822</v>
      </c>
      <c r="H9" s="70">
        <v>3822</v>
      </c>
      <c r="I9" s="44"/>
    </row>
    <row r="10" spans="1:9" ht="15.75" x14ac:dyDescent="0.25">
      <c r="A10" s="69" t="s">
        <v>72</v>
      </c>
      <c r="B10" s="70">
        <v>4618</v>
      </c>
      <c r="C10" s="70">
        <v>4539</v>
      </c>
      <c r="D10" s="70">
        <v>5250</v>
      </c>
      <c r="E10" s="70">
        <v>5470</v>
      </c>
      <c r="F10" s="70">
        <v>5470</v>
      </c>
      <c r="G10" s="70">
        <v>5470</v>
      </c>
      <c r="H10" s="70">
        <v>5470</v>
      </c>
      <c r="I10" s="44"/>
    </row>
    <row r="11" spans="1:9" ht="15.75" x14ac:dyDescent="0.25">
      <c r="A11" s="69" t="s">
        <v>73</v>
      </c>
      <c r="B11" s="70">
        <v>4232</v>
      </c>
      <c r="C11" s="70">
        <v>4528</v>
      </c>
      <c r="D11" s="70">
        <v>4779</v>
      </c>
      <c r="E11" s="70">
        <v>4640</v>
      </c>
      <c r="F11" s="70">
        <v>4640</v>
      </c>
      <c r="G11" s="70">
        <v>4640</v>
      </c>
      <c r="H11" s="70">
        <v>4640</v>
      </c>
      <c r="I11" s="44"/>
    </row>
    <row r="12" spans="1:9" s="190" customFormat="1" ht="15.75" x14ac:dyDescent="0.25">
      <c r="A12" s="95" t="s">
        <v>321</v>
      </c>
      <c r="B12" s="70">
        <v>306</v>
      </c>
      <c r="C12" s="70">
        <v>338</v>
      </c>
      <c r="D12" s="70">
        <v>869</v>
      </c>
      <c r="E12" s="70">
        <v>0</v>
      </c>
      <c r="F12" s="70">
        <v>0</v>
      </c>
      <c r="G12" s="70">
        <v>0</v>
      </c>
      <c r="H12" s="70">
        <v>0</v>
      </c>
      <c r="I12" s="158"/>
    </row>
    <row r="13" spans="1:9" ht="15.75" x14ac:dyDescent="0.25">
      <c r="A13" s="69" t="s">
        <v>74</v>
      </c>
      <c r="B13" s="70">
        <v>3011</v>
      </c>
      <c r="C13" s="70">
        <v>3353</v>
      </c>
      <c r="D13" s="70">
        <v>3261</v>
      </c>
      <c r="E13" s="70">
        <v>3523</v>
      </c>
      <c r="F13" s="70">
        <v>3523</v>
      </c>
      <c r="G13" s="70">
        <v>3523</v>
      </c>
      <c r="H13" s="70">
        <v>3523</v>
      </c>
      <c r="I13" s="44"/>
    </row>
    <row r="14" spans="1:9" ht="16.5" thickBot="1" x14ac:dyDescent="0.3">
      <c r="A14" s="69" t="s">
        <v>75</v>
      </c>
      <c r="B14" s="70">
        <v>3285</v>
      </c>
      <c r="C14" s="70">
        <v>3368</v>
      </c>
      <c r="D14" s="70">
        <v>3967</v>
      </c>
      <c r="E14" s="70">
        <v>4636</v>
      </c>
      <c r="F14" s="70">
        <v>5186</v>
      </c>
      <c r="G14" s="70">
        <v>5236</v>
      </c>
      <c r="H14" s="70">
        <v>5626</v>
      </c>
      <c r="I14" s="44"/>
    </row>
    <row r="15" spans="1:9" ht="16.5" thickBot="1" x14ac:dyDescent="0.3">
      <c r="A15" s="52" t="s">
        <v>68</v>
      </c>
      <c r="B15" s="71">
        <f t="shared" ref="B15:H15" si="0">SUM(B7:B14)</f>
        <v>23472</v>
      </c>
      <c r="C15" s="71">
        <f t="shared" si="0"/>
        <v>23556</v>
      </c>
      <c r="D15" s="71">
        <f t="shared" si="0"/>
        <v>26733</v>
      </c>
      <c r="E15" s="71">
        <f t="shared" si="0"/>
        <v>28004</v>
      </c>
      <c r="F15" s="71">
        <f t="shared" si="0"/>
        <v>28256</v>
      </c>
      <c r="G15" s="71">
        <f t="shared" si="0"/>
        <v>28306</v>
      </c>
      <c r="H15" s="71">
        <f t="shared" si="0"/>
        <v>28696</v>
      </c>
      <c r="I15" s="44"/>
    </row>
    <row r="16" spans="1:9" s="68" customFormat="1" ht="15.75" x14ac:dyDescent="0.25">
      <c r="A16" s="46" t="s">
        <v>76</v>
      </c>
      <c r="B16" s="47">
        <v>5228</v>
      </c>
      <c r="C16" s="47">
        <v>5260</v>
      </c>
      <c r="D16" s="47">
        <v>4730</v>
      </c>
      <c r="E16" s="47">
        <v>4727</v>
      </c>
      <c r="F16" s="47">
        <v>4727</v>
      </c>
      <c r="G16" s="47">
        <v>4727</v>
      </c>
      <c r="H16" s="47">
        <v>4727</v>
      </c>
      <c r="I16" s="44"/>
    </row>
    <row r="17" spans="1:9" s="68" customFormat="1" ht="15.75" x14ac:dyDescent="0.25">
      <c r="A17" s="72" t="s">
        <v>77</v>
      </c>
      <c r="B17" s="47">
        <v>1053</v>
      </c>
      <c r="C17" s="56">
        <v>-12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4"/>
    </row>
    <row r="18" spans="1:9" s="68" customFormat="1" ht="15.75" x14ac:dyDescent="0.25">
      <c r="A18" s="72" t="s">
        <v>78</v>
      </c>
      <c r="B18" s="47">
        <v>3809</v>
      </c>
      <c r="C18" s="47">
        <v>3847</v>
      </c>
      <c r="D18" s="47">
        <v>3881</v>
      </c>
      <c r="E18" s="47">
        <v>4133</v>
      </c>
      <c r="F18" s="47">
        <v>4133</v>
      </c>
      <c r="G18" s="47">
        <v>4133</v>
      </c>
      <c r="H18" s="47">
        <v>4133</v>
      </c>
      <c r="I18" s="44"/>
    </row>
    <row r="19" spans="1:9" s="68" customFormat="1" ht="15.75" x14ac:dyDescent="0.25">
      <c r="A19" s="72" t="s">
        <v>79</v>
      </c>
      <c r="B19" s="47">
        <v>22716</v>
      </c>
      <c r="C19" s="47">
        <v>23063</v>
      </c>
      <c r="D19" s="47">
        <v>25351</v>
      </c>
      <c r="E19" s="47">
        <v>26100</v>
      </c>
      <c r="F19" s="47">
        <v>26100</v>
      </c>
      <c r="G19" s="47">
        <v>26100</v>
      </c>
      <c r="H19" s="47">
        <v>26100</v>
      </c>
      <c r="I19" s="44"/>
    </row>
    <row r="20" spans="1:9" s="68" customFormat="1" ht="15.75" x14ac:dyDescent="0.25">
      <c r="A20" s="72" t="s">
        <v>80</v>
      </c>
      <c r="B20" s="47">
        <v>4048</v>
      </c>
      <c r="C20" s="47">
        <v>4015</v>
      </c>
      <c r="D20" s="47">
        <v>4033</v>
      </c>
      <c r="E20" s="47">
        <v>4132</v>
      </c>
      <c r="F20" s="47">
        <v>4132</v>
      </c>
      <c r="G20" s="47">
        <v>4132</v>
      </c>
      <c r="H20" s="47">
        <v>4132</v>
      </c>
      <c r="I20" s="44"/>
    </row>
    <row r="21" spans="1:9" s="68" customFormat="1" ht="15.75" x14ac:dyDescent="0.25">
      <c r="A21" s="72" t="s">
        <v>81</v>
      </c>
      <c r="B21" s="47">
        <v>8562</v>
      </c>
      <c r="C21" s="47">
        <v>8519</v>
      </c>
      <c r="D21" s="47">
        <v>8809</v>
      </c>
      <c r="E21" s="47">
        <v>8794</v>
      </c>
      <c r="F21" s="47">
        <v>8794</v>
      </c>
      <c r="G21" s="47">
        <v>8794</v>
      </c>
      <c r="H21" s="47">
        <v>8794</v>
      </c>
      <c r="I21" s="44"/>
    </row>
    <row r="22" spans="1:9" s="190" customFormat="1" ht="15.75" x14ac:dyDescent="0.25">
      <c r="A22" s="95" t="s">
        <v>322</v>
      </c>
      <c r="B22" s="47">
        <v>365</v>
      </c>
      <c r="C22" s="47">
        <v>1386</v>
      </c>
      <c r="D22" s="47">
        <v>1435</v>
      </c>
      <c r="E22" s="47">
        <v>1866</v>
      </c>
      <c r="F22" s="47">
        <v>1866</v>
      </c>
      <c r="G22" s="47">
        <v>1866</v>
      </c>
      <c r="H22" s="47">
        <v>1866</v>
      </c>
      <c r="I22" s="158"/>
    </row>
    <row r="23" spans="1:9" s="190" customFormat="1" ht="16.5" thickBot="1" x14ac:dyDescent="0.3">
      <c r="A23" s="95" t="s">
        <v>278</v>
      </c>
      <c r="B23" s="47">
        <v>1102</v>
      </c>
      <c r="C23" s="47">
        <v>1062</v>
      </c>
      <c r="D23" s="47">
        <v>1100</v>
      </c>
      <c r="E23" s="47">
        <v>1048</v>
      </c>
      <c r="F23" s="47">
        <v>1048</v>
      </c>
      <c r="G23" s="47">
        <v>1048</v>
      </c>
      <c r="H23" s="47">
        <v>1048</v>
      </c>
      <c r="I23" s="158"/>
    </row>
    <row r="24" spans="1:9" s="68" customFormat="1" ht="16.5" thickBot="1" x14ac:dyDescent="0.3">
      <c r="A24" s="52" t="s">
        <v>82</v>
      </c>
      <c r="B24" s="71">
        <f t="shared" ref="B24:H24" si="1">SUM(B16:B23)</f>
        <v>46883</v>
      </c>
      <c r="C24" s="71">
        <f t="shared" si="1"/>
        <v>47140</v>
      </c>
      <c r="D24" s="71">
        <f t="shared" si="1"/>
        <v>49339</v>
      </c>
      <c r="E24" s="71">
        <f t="shared" si="1"/>
        <v>50800</v>
      </c>
      <c r="F24" s="71">
        <f t="shared" si="1"/>
        <v>50800</v>
      </c>
      <c r="G24" s="71">
        <f t="shared" si="1"/>
        <v>50800</v>
      </c>
      <c r="H24" s="71">
        <f t="shared" si="1"/>
        <v>50800</v>
      </c>
      <c r="I24" s="44"/>
    </row>
    <row r="25" spans="1:9" s="98" customFormat="1" ht="15.75" x14ac:dyDescent="0.25">
      <c r="A25" s="99"/>
      <c r="B25" s="101"/>
      <c r="C25" s="101"/>
      <c r="D25" s="101"/>
      <c r="E25" s="101"/>
      <c r="F25" s="101"/>
      <c r="G25" s="101"/>
      <c r="H25" s="101"/>
      <c r="I25" s="44"/>
    </row>
    <row r="26" spans="1:9" s="98" customFormat="1" ht="15.75" x14ac:dyDescent="0.25">
      <c r="A26" s="100"/>
      <c r="B26" s="102"/>
      <c r="C26" s="102"/>
      <c r="D26" s="102"/>
      <c r="E26" s="102"/>
      <c r="F26" s="102"/>
      <c r="G26" s="102"/>
      <c r="H26" s="102"/>
      <c r="I26" s="44"/>
    </row>
    <row r="27" spans="1:9" s="98" customFormat="1" ht="15.75" x14ac:dyDescent="0.25">
      <c r="A27" s="100"/>
      <c r="B27" s="102"/>
      <c r="C27" s="102"/>
      <c r="D27" s="102"/>
      <c r="E27" s="102"/>
      <c r="F27" s="102"/>
      <c r="G27" s="102"/>
      <c r="H27" s="102"/>
      <c r="I27" s="44"/>
    </row>
    <row r="28" spans="1:9" s="98" customFormat="1" ht="15.75" x14ac:dyDescent="0.25">
      <c r="A28" s="100"/>
      <c r="B28" s="102"/>
      <c r="C28" s="102"/>
      <c r="D28" s="102"/>
      <c r="E28" s="102"/>
      <c r="F28" s="102"/>
      <c r="G28" s="102"/>
      <c r="H28" s="102"/>
      <c r="I28" s="44"/>
    </row>
    <row r="29" spans="1:9" s="98" customFormat="1" ht="15.75" x14ac:dyDescent="0.25">
      <c r="A29" s="100"/>
      <c r="B29" s="102"/>
      <c r="C29" s="102"/>
      <c r="D29" s="102"/>
      <c r="E29" s="102"/>
      <c r="F29" s="102"/>
      <c r="G29" s="102"/>
      <c r="H29" s="102"/>
      <c r="I29" s="44"/>
    </row>
    <row r="30" spans="1:9" s="98" customFormat="1" ht="15.75" x14ac:dyDescent="0.25">
      <c r="A30" s="100"/>
      <c r="B30" s="102"/>
      <c r="C30" s="102"/>
      <c r="D30" s="102"/>
      <c r="E30" s="102"/>
      <c r="F30" s="102"/>
      <c r="G30" s="102"/>
      <c r="H30" s="102"/>
      <c r="I30" s="44"/>
    </row>
    <row r="31" spans="1:9" s="98" customFormat="1" ht="15.75" x14ac:dyDescent="0.25">
      <c r="A31" s="100"/>
      <c r="B31" s="102"/>
      <c r="C31" s="102"/>
      <c r="D31" s="102"/>
      <c r="E31" s="102"/>
      <c r="F31" s="102"/>
      <c r="G31" s="102"/>
      <c r="H31" s="102"/>
      <c r="I31" s="44"/>
    </row>
    <row r="32" spans="1:9" s="98" customFormat="1" ht="20.25" x14ac:dyDescent="0.3">
      <c r="A32" s="2" t="s">
        <v>320</v>
      </c>
      <c r="B32" s="2"/>
      <c r="I32" s="44"/>
    </row>
    <row r="33" spans="1:14" s="98" customFormat="1" ht="15.75" x14ac:dyDescent="0.25">
      <c r="I33" s="44"/>
    </row>
    <row r="34" spans="1:14" s="98" customFormat="1" ht="15.75" x14ac:dyDescent="0.25">
      <c r="A34" s="39" t="s">
        <v>24</v>
      </c>
      <c r="B34" s="40" t="s">
        <v>26</v>
      </c>
      <c r="C34" s="40" t="s">
        <v>26</v>
      </c>
      <c r="D34" s="40" t="s">
        <v>27</v>
      </c>
      <c r="E34" s="244" t="s">
        <v>25</v>
      </c>
      <c r="F34" s="245"/>
      <c r="G34" s="245"/>
      <c r="H34" s="246"/>
      <c r="I34" s="44"/>
    </row>
    <row r="35" spans="1:14" s="98" customFormat="1" ht="15.75" x14ac:dyDescent="0.25">
      <c r="A35" s="41"/>
      <c r="B35" s="42">
        <v>2011</v>
      </c>
      <c r="C35" s="42">
        <v>2012</v>
      </c>
      <c r="D35" s="42" t="s">
        <v>124</v>
      </c>
      <c r="E35" s="43">
        <v>2014</v>
      </c>
      <c r="F35" s="43">
        <v>2015</v>
      </c>
      <c r="G35" s="43">
        <v>2016</v>
      </c>
      <c r="H35" s="43">
        <v>2017</v>
      </c>
      <c r="I35" s="44"/>
    </row>
    <row r="36" spans="1:14" s="74" customFormat="1" ht="15.75" x14ac:dyDescent="0.25">
      <c r="A36" s="77" t="s">
        <v>88</v>
      </c>
      <c r="B36" s="78">
        <v>2812</v>
      </c>
      <c r="C36" s="78">
        <v>3590</v>
      </c>
      <c r="D36" s="78">
        <v>4499</v>
      </c>
      <c r="E36" s="78">
        <v>4842</v>
      </c>
      <c r="F36" s="78">
        <v>4842</v>
      </c>
      <c r="G36" s="78">
        <v>4842</v>
      </c>
      <c r="H36" s="78">
        <v>4842</v>
      </c>
      <c r="I36" s="44"/>
    </row>
    <row r="37" spans="1:14" s="68" customFormat="1" ht="15.75" x14ac:dyDescent="0.25">
      <c r="A37" s="95" t="s">
        <v>83</v>
      </c>
      <c r="B37" s="76">
        <v>2397</v>
      </c>
      <c r="C37" s="47">
        <v>2856</v>
      </c>
      <c r="D37" s="47">
        <v>3278</v>
      </c>
      <c r="E37" s="47">
        <v>3321</v>
      </c>
      <c r="F37" s="47">
        <v>3321</v>
      </c>
      <c r="G37" s="47">
        <v>3321</v>
      </c>
      <c r="H37" s="47">
        <v>3321</v>
      </c>
      <c r="I37" s="44"/>
    </row>
    <row r="38" spans="1:14" s="68" customFormat="1" ht="15.75" x14ac:dyDescent="0.25">
      <c r="A38" s="75" t="s">
        <v>84</v>
      </c>
      <c r="B38" s="47">
        <v>1651</v>
      </c>
      <c r="C38" s="47">
        <v>1798</v>
      </c>
      <c r="D38" s="47">
        <v>2297</v>
      </c>
      <c r="E38" s="47">
        <v>2154</v>
      </c>
      <c r="F38" s="47">
        <v>2154</v>
      </c>
      <c r="G38" s="47">
        <v>2154</v>
      </c>
      <c r="H38" s="47">
        <v>2154</v>
      </c>
      <c r="I38" s="44"/>
    </row>
    <row r="39" spans="1:14" s="68" customFormat="1" ht="15.75" x14ac:dyDescent="0.25">
      <c r="A39" s="75" t="s">
        <v>85</v>
      </c>
      <c r="B39" s="47">
        <v>4724</v>
      </c>
      <c r="C39" s="47">
        <v>4947</v>
      </c>
      <c r="D39" s="47">
        <v>5476</v>
      </c>
      <c r="E39" s="47">
        <v>6259</v>
      </c>
      <c r="F39" s="47">
        <v>6259</v>
      </c>
      <c r="G39" s="47">
        <v>6259</v>
      </c>
      <c r="H39" s="47">
        <v>6259</v>
      </c>
      <c r="I39" s="44"/>
    </row>
    <row r="40" spans="1:14" s="68" customFormat="1" ht="16.5" thickBot="1" x14ac:dyDescent="0.3">
      <c r="A40" s="75" t="s">
        <v>86</v>
      </c>
      <c r="B40" s="47">
        <v>2710</v>
      </c>
      <c r="C40" s="47">
        <v>3473</v>
      </c>
      <c r="D40" s="47">
        <v>3661</v>
      </c>
      <c r="E40" s="47">
        <v>3503</v>
      </c>
      <c r="F40" s="47">
        <v>3503</v>
      </c>
      <c r="G40" s="47">
        <v>3503</v>
      </c>
      <c r="H40" s="47">
        <v>3503</v>
      </c>
      <c r="I40" s="44"/>
    </row>
    <row r="41" spans="1:14" s="68" customFormat="1" ht="16.5" thickBot="1" x14ac:dyDescent="0.3">
      <c r="A41" s="52" t="s">
        <v>87</v>
      </c>
      <c r="B41" s="71">
        <f t="shared" ref="B41:H41" si="2">SUM(B36:B40)</f>
        <v>14294</v>
      </c>
      <c r="C41" s="71">
        <f t="shared" si="2"/>
        <v>16664</v>
      </c>
      <c r="D41" s="71">
        <f t="shared" si="2"/>
        <v>19211</v>
      </c>
      <c r="E41" s="71">
        <f t="shared" si="2"/>
        <v>20079</v>
      </c>
      <c r="F41" s="71">
        <f t="shared" si="2"/>
        <v>20079</v>
      </c>
      <c r="G41" s="71">
        <f t="shared" si="2"/>
        <v>20079</v>
      </c>
      <c r="H41" s="71">
        <f t="shared" si="2"/>
        <v>20079</v>
      </c>
      <c r="I41" s="44"/>
    </row>
    <row r="42" spans="1:14" s="68" customFormat="1" ht="15.75" x14ac:dyDescent="0.25">
      <c r="A42" s="54" t="s">
        <v>89</v>
      </c>
      <c r="B42" s="47">
        <v>12696</v>
      </c>
      <c r="C42" s="47">
        <v>13592</v>
      </c>
      <c r="D42" s="47">
        <v>15397</v>
      </c>
      <c r="E42" s="47">
        <v>16343</v>
      </c>
      <c r="F42" s="47">
        <v>16343</v>
      </c>
      <c r="G42" s="47">
        <v>16343</v>
      </c>
      <c r="H42" s="47">
        <v>16343</v>
      </c>
      <c r="I42" s="44"/>
    </row>
    <row r="43" spans="1:14" s="68" customFormat="1" ht="16.5" thickBot="1" x14ac:dyDescent="0.3">
      <c r="A43" s="51" t="s">
        <v>90</v>
      </c>
      <c r="B43" s="47">
        <v>7021</v>
      </c>
      <c r="C43" s="47">
        <v>7320</v>
      </c>
      <c r="D43" s="47">
        <v>7797</v>
      </c>
      <c r="E43" s="47">
        <v>7440</v>
      </c>
      <c r="F43" s="47">
        <v>7440</v>
      </c>
      <c r="G43" s="47">
        <v>7440</v>
      </c>
      <c r="H43" s="47">
        <v>7440</v>
      </c>
      <c r="I43" s="44"/>
    </row>
    <row r="44" spans="1:14" s="68" customFormat="1" ht="16.5" thickBot="1" x14ac:dyDescent="0.3">
      <c r="A44" s="52" t="s">
        <v>91</v>
      </c>
      <c r="B44" s="71">
        <f>SUM(B42:B43)</f>
        <v>19717</v>
      </c>
      <c r="C44" s="71">
        <f t="shared" ref="C44:H44" si="3">SUM(C42:C43)</f>
        <v>20912</v>
      </c>
      <c r="D44" s="71">
        <f t="shared" si="3"/>
        <v>23194</v>
      </c>
      <c r="E44" s="71">
        <f t="shared" si="3"/>
        <v>23783</v>
      </c>
      <c r="F44" s="71">
        <f t="shared" si="3"/>
        <v>23783</v>
      </c>
      <c r="G44" s="71">
        <f t="shared" si="3"/>
        <v>23783</v>
      </c>
      <c r="H44" s="71">
        <f t="shared" si="3"/>
        <v>23783</v>
      </c>
      <c r="I44" s="44"/>
    </row>
    <row r="45" spans="1:14" s="74" customFormat="1" ht="15.75" x14ac:dyDescent="0.25">
      <c r="A45" s="79" t="s">
        <v>92</v>
      </c>
      <c r="B45" s="84">
        <v>7370</v>
      </c>
      <c r="C45" s="85">
        <v>7344</v>
      </c>
      <c r="D45" s="47">
        <v>8533</v>
      </c>
      <c r="E45" s="47">
        <v>8686</v>
      </c>
      <c r="F45" s="47">
        <v>8686</v>
      </c>
      <c r="G45" s="47">
        <v>8686</v>
      </c>
      <c r="H45" s="47">
        <v>8686</v>
      </c>
      <c r="I45" s="44"/>
    </row>
    <row r="46" spans="1:14" s="74" customFormat="1" ht="15.75" x14ac:dyDescent="0.25">
      <c r="A46" s="79" t="s">
        <v>93</v>
      </c>
      <c r="B46" s="84">
        <v>3157</v>
      </c>
      <c r="C46" s="85">
        <v>3078</v>
      </c>
      <c r="D46" s="47">
        <v>3391</v>
      </c>
      <c r="E46" s="47">
        <v>3580</v>
      </c>
      <c r="F46" s="47">
        <v>3425</v>
      </c>
      <c r="G46" s="47">
        <v>3425</v>
      </c>
      <c r="H46" s="47">
        <v>3425</v>
      </c>
      <c r="I46" s="44"/>
    </row>
    <row r="47" spans="1:14" s="74" customFormat="1" ht="16.5" thickBot="1" x14ac:dyDescent="0.3">
      <c r="A47" s="80" t="s">
        <v>94</v>
      </c>
      <c r="B47" s="82">
        <v>9916</v>
      </c>
      <c r="C47" s="83">
        <v>10082</v>
      </c>
      <c r="D47" s="47">
        <v>10287</v>
      </c>
      <c r="E47" s="47">
        <v>10224</v>
      </c>
      <c r="F47" s="47">
        <v>10224</v>
      </c>
      <c r="G47" s="47">
        <v>10224</v>
      </c>
      <c r="H47" s="47">
        <v>10224</v>
      </c>
      <c r="I47" s="44"/>
      <c r="K47" s="81"/>
      <c r="L47" s="81"/>
      <c r="M47" s="81"/>
      <c r="N47" s="81"/>
    </row>
    <row r="48" spans="1:14" s="74" customFormat="1" ht="16.5" thickBot="1" x14ac:dyDescent="0.3">
      <c r="A48" s="52" t="s">
        <v>95</v>
      </c>
      <c r="B48" s="71">
        <f>SUM(B45:B47)</f>
        <v>20443</v>
      </c>
      <c r="C48" s="71">
        <f t="shared" ref="C48:H48" si="4">SUM(C45:C47)</f>
        <v>20504</v>
      </c>
      <c r="D48" s="71">
        <f t="shared" si="4"/>
        <v>22211</v>
      </c>
      <c r="E48" s="71">
        <f t="shared" si="4"/>
        <v>22490</v>
      </c>
      <c r="F48" s="71">
        <f t="shared" si="4"/>
        <v>22335</v>
      </c>
      <c r="G48" s="71">
        <f t="shared" si="4"/>
        <v>22335</v>
      </c>
      <c r="H48" s="71">
        <f t="shared" si="4"/>
        <v>22335</v>
      </c>
      <c r="I48" s="44"/>
    </row>
    <row r="49" spans="1:9" s="74" customFormat="1" ht="15.75" x14ac:dyDescent="0.25">
      <c r="A49" s="95" t="s">
        <v>96</v>
      </c>
      <c r="B49" s="86">
        <v>1194</v>
      </c>
      <c r="C49" s="89">
        <v>1134</v>
      </c>
      <c r="D49" s="47">
        <v>1290</v>
      </c>
      <c r="E49" s="47">
        <v>1289</v>
      </c>
      <c r="F49" s="47">
        <v>1289</v>
      </c>
      <c r="G49" s="47">
        <v>1289</v>
      </c>
      <c r="H49" s="47">
        <v>1289</v>
      </c>
      <c r="I49" s="44"/>
    </row>
    <row r="50" spans="1:9" s="74" customFormat="1" ht="15.75" x14ac:dyDescent="0.25">
      <c r="A50" s="87" t="s">
        <v>97</v>
      </c>
      <c r="B50" s="86">
        <v>9344</v>
      </c>
      <c r="C50" s="89">
        <v>10225</v>
      </c>
      <c r="D50" s="47">
        <v>10453</v>
      </c>
      <c r="E50" s="47">
        <v>10648</v>
      </c>
      <c r="F50" s="47">
        <v>10648</v>
      </c>
      <c r="G50" s="47">
        <v>10648</v>
      </c>
      <c r="H50" s="47">
        <v>10648</v>
      </c>
      <c r="I50" s="44"/>
    </row>
    <row r="51" spans="1:9" s="74" customFormat="1" ht="16.5" thickBot="1" x14ac:dyDescent="0.3">
      <c r="A51" s="87" t="s">
        <v>98</v>
      </c>
      <c r="B51" s="88">
        <v>14102</v>
      </c>
      <c r="C51" s="90">
        <v>15672</v>
      </c>
      <c r="D51" s="47">
        <v>17100</v>
      </c>
      <c r="E51" s="47">
        <v>17049</v>
      </c>
      <c r="F51" s="47">
        <v>17049</v>
      </c>
      <c r="G51" s="47">
        <v>17049</v>
      </c>
      <c r="H51" s="47">
        <v>17049</v>
      </c>
      <c r="I51" s="44"/>
    </row>
    <row r="52" spans="1:9" s="74" customFormat="1" ht="16.5" thickBot="1" x14ac:dyDescent="0.3">
      <c r="A52" s="52" t="s">
        <v>99</v>
      </c>
      <c r="B52" s="71">
        <f>SUM(B49:B51)</f>
        <v>24640</v>
      </c>
      <c r="C52" s="71">
        <f t="shared" ref="C52" si="5">SUM(C49:C51)</f>
        <v>27031</v>
      </c>
      <c r="D52" s="71">
        <f t="shared" ref="D52" si="6">SUM(D49:D51)</f>
        <v>28843</v>
      </c>
      <c r="E52" s="71">
        <f t="shared" ref="E52" si="7">SUM(E49:E51)</f>
        <v>28986</v>
      </c>
      <c r="F52" s="71">
        <f t="shared" ref="F52" si="8">SUM(F49:F51)</f>
        <v>28986</v>
      </c>
      <c r="G52" s="71">
        <f t="shared" ref="G52" si="9">SUM(G49:G51)</f>
        <v>28986</v>
      </c>
      <c r="H52" s="71">
        <f t="shared" ref="H52" si="10">SUM(H49:H51)</f>
        <v>28986</v>
      </c>
      <c r="I52" s="44"/>
    </row>
    <row r="53" spans="1:9" s="98" customFormat="1" ht="15.75" x14ac:dyDescent="0.25">
      <c r="A53" s="99"/>
      <c r="B53" s="101"/>
      <c r="C53" s="101"/>
      <c r="D53" s="101"/>
      <c r="E53" s="101"/>
      <c r="F53" s="101"/>
      <c r="G53" s="101"/>
      <c r="H53" s="101"/>
      <c r="I53" s="44"/>
    </row>
    <row r="54" spans="1:9" s="98" customFormat="1" ht="15.75" x14ac:dyDescent="0.25">
      <c r="A54" s="100"/>
      <c r="B54" s="102"/>
      <c r="C54" s="102"/>
      <c r="D54" s="102"/>
      <c r="E54" s="102"/>
      <c r="F54" s="102"/>
      <c r="G54" s="102"/>
      <c r="H54" s="102"/>
      <c r="I54" s="44"/>
    </row>
    <row r="55" spans="1:9" s="98" customFormat="1" ht="15.75" x14ac:dyDescent="0.25">
      <c r="A55" s="100"/>
      <c r="B55" s="102"/>
      <c r="C55" s="102"/>
      <c r="D55" s="102"/>
      <c r="E55" s="102"/>
      <c r="F55" s="102"/>
      <c r="G55" s="102"/>
      <c r="H55" s="102"/>
      <c r="I55" s="44"/>
    </row>
    <row r="56" spans="1:9" s="98" customFormat="1" ht="15.75" x14ac:dyDescent="0.25">
      <c r="A56" s="100"/>
      <c r="B56" s="102"/>
      <c r="C56" s="102"/>
      <c r="D56" s="102"/>
      <c r="E56" s="102"/>
      <c r="F56" s="102"/>
      <c r="G56" s="102"/>
      <c r="H56" s="102"/>
      <c r="I56" s="44"/>
    </row>
    <row r="57" spans="1:9" s="98" customFormat="1" ht="15.75" x14ac:dyDescent="0.25">
      <c r="A57" s="100"/>
      <c r="B57" s="102"/>
      <c r="C57" s="102"/>
      <c r="D57" s="102"/>
      <c r="E57" s="102"/>
      <c r="F57" s="102"/>
      <c r="G57" s="102"/>
      <c r="H57" s="102"/>
      <c r="I57" s="44"/>
    </row>
    <row r="58" spans="1:9" s="98" customFormat="1" ht="15.75" x14ac:dyDescent="0.25">
      <c r="A58" s="100"/>
      <c r="B58" s="102"/>
      <c r="C58" s="102"/>
      <c r="D58" s="102"/>
      <c r="E58" s="102"/>
      <c r="F58" s="102"/>
      <c r="G58" s="102"/>
      <c r="H58" s="102"/>
      <c r="I58" s="44"/>
    </row>
    <row r="59" spans="1:9" s="98" customFormat="1" ht="15.75" x14ac:dyDescent="0.25">
      <c r="A59" s="100"/>
      <c r="B59" s="102"/>
      <c r="C59" s="102"/>
      <c r="D59" s="102"/>
      <c r="E59" s="102"/>
      <c r="F59" s="102"/>
      <c r="G59" s="102"/>
      <c r="H59" s="102"/>
      <c r="I59" s="44"/>
    </row>
    <row r="60" spans="1:9" s="98" customFormat="1" ht="15.75" x14ac:dyDescent="0.25">
      <c r="A60" s="100"/>
      <c r="B60" s="102"/>
      <c r="C60" s="102"/>
      <c r="D60" s="102"/>
      <c r="E60" s="102"/>
      <c r="F60" s="102"/>
      <c r="G60" s="102"/>
      <c r="H60" s="102"/>
      <c r="I60" s="44"/>
    </row>
    <row r="61" spans="1:9" s="98" customFormat="1" ht="20.25" x14ac:dyDescent="0.3">
      <c r="A61" s="2" t="s">
        <v>320</v>
      </c>
      <c r="B61" s="2"/>
      <c r="C61" s="190"/>
      <c r="D61" s="190"/>
      <c r="E61" s="190"/>
      <c r="F61" s="190"/>
      <c r="I61" s="44"/>
    </row>
    <row r="62" spans="1:9" s="98" customFormat="1" ht="15.75" x14ac:dyDescent="0.25">
      <c r="I62" s="44"/>
    </row>
    <row r="63" spans="1:9" s="98" customFormat="1" ht="15.75" x14ac:dyDescent="0.25">
      <c r="A63" s="39" t="s">
        <v>24</v>
      </c>
      <c r="B63" s="40" t="s">
        <v>26</v>
      </c>
      <c r="C63" s="40" t="s">
        <v>26</v>
      </c>
      <c r="D63" s="40" t="s">
        <v>27</v>
      </c>
      <c r="E63" s="244" t="s">
        <v>25</v>
      </c>
      <c r="F63" s="245"/>
      <c r="G63" s="245"/>
      <c r="H63" s="246"/>
      <c r="I63" s="44"/>
    </row>
    <row r="64" spans="1:9" s="98" customFormat="1" ht="15.75" x14ac:dyDescent="0.25">
      <c r="A64" s="41"/>
      <c r="B64" s="42">
        <v>2011</v>
      </c>
      <c r="C64" s="42">
        <v>2012</v>
      </c>
      <c r="D64" s="42" t="s">
        <v>124</v>
      </c>
      <c r="E64" s="43">
        <v>2014</v>
      </c>
      <c r="F64" s="43">
        <v>2015</v>
      </c>
      <c r="G64" s="43">
        <v>2016</v>
      </c>
      <c r="H64" s="43">
        <v>2017</v>
      </c>
      <c r="I64" s="44"/>
    </row>
    <row r="65" spans="1:9" s="74" customFormat="1" ht="15.75" x14ac:dyDescent="0.25">
      <c r="A65" s="93" t="s">
        <v>100</v>
      </c>
      <c r="B65" s="91">
        <v>1414</v>
      </c>
      <c r="C65" s="94">
        <v>5336</v>
      </c>
      <c r="D65" s="47">
        <v>6072</v>
      </c>
      <c r="E65" s="47">
        <v>5961</v>
      </c>
      <c r="F65" s="47">
        <v>5961</v>
      </c>
      <c r="G65" s="47">
        <v>5961</v>
      </c>
      <c r="H65" s="47">
        <v>5961</v>
      </c>
      <c r="I65" s="44"/>
    </row>
    <row r="66" spans="1:9" s="74" customFormat="1" ht="15.75" x14ac:dyDescent="0.25">
      <c r="A66" s="93" t="s">
        <v>101</v>
      </c>
      <c r="B66" s="91">
        <v>3816</v>
      </c>
      <c r="C66" s="94">
        <v>3744</v>
      </c>
      <c r="D66" s="47">
        <v>3595</v>
      </c>
      <c r="E66" s="47">
        <v>3489</v>
      </c>
      <c r="F66" s="47">
        <v>3489</v>
      </c>
      <c r="G66" s="47">
        <v>3489</v>
      </c>
      <c r="H66" s="47">
        <v>3489</v>
      </c>
      <c r="I66" s="44"/>
    </row>
    <row r="67" spans="1:9" s="74" customFormat="1" ht="15.75" x14ac:dyDescent="0.25">
      <c r="A67" s="93" t="s">
        <v>102</v>
      </c>
      <c r="B67" s="91">
        <v>1148</v>
      </c>
      <c r="C67" s="94">
        <v>1161</v>
      </c>
      <c r="D67" s="47">
        <v>1228</v>
      </c>
      <c r="E67" s="47">
        <v>1272</v>
      </c>
      <c r="F67" s="47">
        <v>1272</v>
      </c>
      <c r="G67" s="47">
        <v>1272</v>
      </c>
      <c r="H67" s="47">
        <v>1272</v>
      </c>
      <c r="I67" s="44"/>
    </row>
    <row r="68" spans="1:9" s="74" customFormat="1" ht="15.75" x14ac:dyDescent="0.25">
      <c r="A68" s="93" t="s">
        <v>103</v>
      </c>
      <c r="B68" s="91">
        <v>253</v>
      </c>
      <c r="C68" s="94">
        <v>301</v>
      </c>
      <c r="D68" s="47">
        <v>301</v>
      </c>
      <c r="E68" s="47">
        <v>300</v>
      </c>
      <c r="F68" s="47">
        <v>300</v>
      </c>
      <c r="G68" s="47">
        <v>300</v>
      </c>
      <c r="H68" s="47">
        <v>300</v>
      </c>
      <c r="I68" s="44"/>
    </row>
    <row r="69" spans="1:9" s="74" customFormat="1" ht="15.75" x14ac:dyDescent="0.25">
      <c r="A69" s="93" t="s">
        <v>104</v>
      </c>
      <c r="B69" s="91">
        <v>7879</v>
      </c>
      <c r="C69" s="94">
        <v>8461</v>
      </c>
      <c r="D69" s="47">
        <v>7689</v>
      </c>
      <c r="E69" s="47">
        <v>8679</v>
      </c>
      <c r="F69" s="47">
        <v>8679</v>
      </c>
      <c r="G69" s="47">
        <v>8679</v>
      </c>
      <c r="H69" s="47">
        <v>8679</v>
      </c>
      <c r="I69" s="44"/>
    </row>
    <row r="70" spans="1:9" s="74" customFormat="1" ht="15.75" x14ac:dyDescent="0.25">
      <c r="A70" s="93" t="s">
        <v>105</v>
      </c>
      <c r="B70" s="237">
        <v>2849</v>
      </c>
      <c r="C70" s="238">
        <v>2615</v>
      </c>
      <c r="D70" s="47">
        <v>2595</v>
      </c>
      <c r="E70" s="47">
        <v>2550</v>
      </c>
      <c r="F70" s="47">
        <v>2550</v>
      </c>
      <c r="G70" s="47">
        <v>2550</v>
      </c>
      <c r="H70" s="47">
        <v>2550</v>
      </c>
      <c r="I70" s="44"/>
    </row>
    <row r="71" spans="1:9" s="74" customFormat="1" ht="15.75" x14ac:dyDescent="0.25">
      <c r="A71" s="93" t="s">
        <v>106</v>
      </c>
      <c r="B71" s="91">
        <v>1117</v>
      </c>
      <c r="C71" s="94">
        <v>1196</v>
      </c>
      <c r="D71" s="47">
        <v>1325</v>
      </c>
      <c r="E71" s="47">
        <v>1328</v>
      </c>
      <c r="F71" s="47">
        <v>1328</v>
      </c>
      <c r="G71" s="47">
        <v>1328</v>
      </c>
      <c r="H71" s="47">
        <v>1328</v>
      </c>
      <c r="I71" s="44"/>
    </row>
    <row r="72" spans="1:9" s="74" customFormat="1" ht="15.75" x14ac:dyDescent="0.25">
      <c r="A72" s="93" t="s">
        <v>107</v>
      </c>
      <c r="B72" s="91">
        <v>269</v>
      </c>
      <c r="C72" s="94">
        <v>597</v>
      </c>
      <c r="D72" s="47">
        <v>654</v>
      </c>
      <c r="E72" s="47">
        <v>630</v>
      </c>
      <c r="F72" s="47">
        <v>630</v>
      </c>
      <c r="G72" s="47">
        <v>630</v>
      </c>
      <c r="H72" s="47">
        <v>630</v>
      </c>
      <c r="I72" s="44"/>
    </row>
    <row r="73" spans="1:9" s="190" customFormat="1" ht="16.5" thickBot="1" x14ac:dyDescent="0.3">
      <c r="A73" s="95" t="s">
        <v>323</v>
      </c>
      <c r="B73" s="239">
        <v>-719</v>
      </c>
      <c r="C73" s="240">
        <v>-1919</v>
      </c>
      <c r="D73" s="56">
        <v>-2854</v>
      </c>
      <c r="E73" s="56">
        <v>-887</v>
      </c>
      <c r="F73" s="56">
        <v>-887</v>
      </c>
      <c r="G73" s="56">
        <v>-887</v>
      </c>
      <c r="H73" s="56">
        <v>-887</v>
      </c>
      <c r="I73" s="158"/>
    </row>
    <row r="74" spans="1:9" s="74" customFormat="1" ht="16.5" thickBot="1" x14ac:dyDescent="0.3">
      <c r="A74" s="52" t="s">
        <v>108</v>
      </c>
      <c r="B74" s="71">
        <f>SUM(B65:B73)</f>
        <v>18026</v>
      </c>
      <c r="C74" s="71">
        <f t="shared" ref="C74:H74" si="11">SUM(C65:C73)</f>
        <v>21492</v>
      </c>
      <c r="D74" s="71">
        <f t="shared" si="11"/>
        <v>20605</v>
      </c>
      <c r="E74" s="71">
        <f t="shared" si="11"/>
        <v>23322</v>
      </c>
      <c r="F74" s="71">
        <f t="shared" si="11"/>
        <v>23322</v>
      </c>
      <c r="G74" s="71">
        <f t="shared" si="11"/>
        <v>23322</v>
      </c>
      <c r="H74" s="71">
        <f t="shared" si="11"/>
        <v>23322</v>
      </c>
      <c r="I74" s="44"/>
    </row>
    <row r="75" spans="1:9" s="74" customFormat="1" ht="16.5" thickBot="1" x14ac:dyDescent="0.3">
      <c r="A75" s="52" t="s">
        <v>109</v>
      </c>
      <c r="B75" s="71">
        <v>2842</v>
      </c>
      <c r="C75" s="71">
        <v>3367</v>
      </c>
      <c r="D75" s="71">
        <v>3931</v>
      </c>
      <c r="E75" s="71">
        <v>3774</v>
      </c>
      <c r="F75" s="71">
        <v>3774</v>
      </c>
      <c r="G75" s="71">
        <v>3774</v>
      </c>
      <c r="H75" s="71">
        <v>3774</v>
      </c>
      <c r="I75" s="44"/>
    </row>
    <row r="76" spans="1:9" s="92" customFormat="1" ht="15.75" x14ac:dyDescent="0.25">
      <c r="A76" s="97" t="s">
        <v>110</v>
      </c>
      <c r="B76" s="47">
        <v>3955</v>
      </c>
      <c r="C76" s="47">
        <v>3152</v>
      </c>
      <c r="D76" s="47">
        <v>4344</v>
      </c>
      <c r="E76" s="47">
        <v>4316</v>
      </c>
      <c r="F76" s="47">
        <v>4316</v>
      </c>
      <c r="G76" s="47">
        <v>4316</v>
      </c>
      <c r="H76" s="47">
        <v>4316</v>
      </c>
      <c r="I76" s="44"/>
    </row>
    <row r="77" spans="1:9" s="92" customFormat="1" ht="16.5" thickBot="1" x14ac:dyDescent="0.3">
      <c r="A77" s="96" t="s">
        <v>111</v>
      </c>
      <c r="B77" s="47">
        <v>4216</v>
      </c>
      <c r="C77" s="47">
        <v>4525</v>
      </c>
      <c r="D77" s="47">
        <v>7476</v>
      </c>
      <c r="E77" s="47">
        <v>7261</v>
      </c>
      <c r="F77" s="47">
        <v>7071</v>
      </c>
      <c r="G77" s="47">
        <v>7071</v>
      </c>
      <c r="H77" s="47">
        <v>7071</v>
      </c>
      <c r="I77" s="44"/>
    </row>
    <row r="78" spans="1:9" s="92" customFormat="1" ht="16.5" thickBot="1" x14ac:dyDescent="0.3">
      <c r="A78" s="52" t="s">
        <v>112</v>
      </c>
      <c r="B78" s="71">
        <f>SUM(B76:B77)</f>
        <v>8171</v>
      </c>
      <c r="C78" s="71">
        <f t="shared" ref="C78:H78" si="12">SUM(C76:C77)</f>
        <v>7677</v>
      </c>
      <c r="D78" s="71">
        <f t="shared" si="12"/>
        <v>11820</v>
      </c>
      <c r="E78" s="71">
        <f t="shared" si="12"/>
        <v>11577</v>
      </c>
      <c r="F78" s="71">
        <f t="shared" si="12"/>
        <v>11387</v>
      </c>
      <c r="G78" s="71">
        <f t="shared" si="12"/>
        <v>11387</v>
      </c>
      <c r="H78" s="71">
        <f t="shared" si="12"/>
        <v>11387</v>
      </c>
      <c r="I78" s="44"/>
    </row>
    <row r="79" spans="1:9" s="92" customFormat="1" ht="15.75" x14ac:dyDescent="0.25">
      <c r="A79" s="55" t="s">
        <v>63</v>
      </c>
      <c r="B79" s="47">
        <v>11256</v>
      </c>
      <c r="C79" s="47">
        <v>13095</v>
      </c>
      <c r="D79" s="47">
        <v>13427</v>
      </c>
      <c r="E79" s="47">
        <v>12950</v>
      </c>
      <c r="F79" s="47">
        <v>13000</v>
      </c>
      <c r="G79" s="47">
        <v>13000</v>
      </c>
      <c r="H79" s="47">
        <v>13000</v>
      </c>
      <c r="I79" s="44"/>
    </row>
    <row r="80" spans="1:9" s="92" customFormat="1" ht="16.5" thickBot="1" x14ac:dyDescent="0.3">
      <c r="A80" s="73" t="s">
        <v>113</v>
      </c>
      <c r="B80" s="47">
        <v>13708</v>
      </c>
      <c r="C80" s="47">
        <v>10138</v>
      </c>
      <c r="D80" s="47">
        <v>9767</v>
      </c>
      <c r="E80" s="47">
        <v>8938</v>
      </c>
      <c r="F80" s="47">
        <v>9038</v>
      </c>
      <c r="G80" s="47">
        <v>9038</v>
      </c>
      <c r="H80" s="47">
        <v>9053</v>
      </c>
      <c r="I80" s="44"/>
    </row>
    <row r="81" spans="1:9" s="92" customFormat="1" ht="16.5" thickBot="1" x14ac:dyDescent="0.3">
      <c r="A81" s="52" t="s">
        <v>114</v>
      </c>
      <c r="B81" s="71">
        <f>SUM(B79:B80)</f>
        <v>24964</v>
      </c>
      <c r="C81" s="71">
        <f t="shared" ref="C81" si="13">SUM(C79:C80)</f>
        <v>23233</v>
      </c>
      <c r="D81" s="71">
        <f t="shared" ref="D81" si="14">SUM(D79:D80)</f>
        <v>23194</v>
      </c>
      <c r="E81" s="71">
        <f t="shared" ref="E81" si="15">SUM(E79:E80)</f>
        <v>21888</v>
      </c>
      <c r="F81" s="71">
        <f t="shared" ref="F81" si="16">SUM(F79:F80)</f>
        <v>22038</v>
      </c>
      <c r="G81" s="71">
        <f t="shared" ref="G81" si="17">SUM(G79:G80)</f>
        <v>22038</v>
      </c>
      <c r="H81" s="71">
        <f t="shared" ref="H81" si="18">SUM(H79:H80)</f>
        <v>22053</v>
      </c>
      <c r="I81" s="44"/>
    </row>
    <row r="82" spans="1:9" s="190" customFormat="1" ht="15.75" x14ac:dyDescent="0.25">
      <c r="A82" s="230" t="s">
        <v>324</v>
      </c>
      <c r="B82" s="233">
        <v>-9527</v>
      </c>
      <c r="C82" s="233">
        <v>-3718</v>
      </c>
      <c r="D82" s="233">
        <v>-2161</v>
      </c>
      <c r="E82" s="233">
        <v>0</v>
      </c>
      <c r="F82" s="233">
        <v>0</v>
      </c>
      <c r="G82" s="233">
        <v>0</v>
      </c>
      <c r="H82" s="233">
        <v>0</v>
      </c>
      <c r="I82" s="158"/>
    </row>
    <row r="83" spans="1:9" s="190" customFormat="1" ht="15.75" x14ac:dyDescent="0.25">
      <c r="A83" s="77" t="s">
        <v>325</v>
      </c>
      <c r="B83" s="78">
        <v>0</v>
      </c>
      <c r="C83" s="78">
        <v>0</v>
      </c>
      <c r="D83" s="78">
        <v>733</v>
      </c>
      <c r="E83" s="78">
        <v>0</v>
      </c>
      <c r="F83" s="78">
        <v>0</v>
      </c>
      <c r="G83" s="78">
        <v>0</v>
      </c>
      <c r="H83" s="78">
        <v>0</v>
      </c>
      <c r="I83" s="158"/>
    </row>
    <row r="84" spans="1:9" s="190" customFormat="1" ht="15.75" x14ac:dyDescent="0.25">
      <c r="A84" s="77" t="s">
        <v>326</v>
      </c>
      <c r="B84" s="78">
        <v>252</v>
      </c>
      <c r="C84" s="78">
        <v>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158"/>
    </row>
    <row r="85" spans="1:9" s="190" customFormat="1" ht="15.75" x14ac:dyDescent="0.25">
      <c r="A85" s="77" t="s">
        <v>327</v>
      </c>
      <c r="B85" s="162">
        <v>-10</v>
      </c>
      <c r="C85" s="162">
        <v>-10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158"/>
    </row>
    <row r="86" spans="1:9" s="190" customFormat="1" ht="15.75" x14ac:dyDescent="0.25">
      <c r="A86" s="77" t="s">
        <v>39</v>
      </c>
      <c r="B86" s="162">
        <v>-2592</v>
      </c>
      <c r="C86" s="162">
        <v>-2373</v>
      </c>
      <c r="D86" s="162">
        <v>-2480</v>
      </c>
      <c r="E86" s="162">
        <v>-2500</v>
      </c>
      <c r="F86" s="162">
        <v>-3600</v>
      </c>
      <c r="G86" s="162">
        <v>-4120</v>
      </c>
      <c r="H86" s="162">
        <v>-4010</v>
      </c>
      <c r="I86" s="158"/>
    </row>
    <row r="87" spans="1:9" s="190" customFormat="1" ht="15.75" x14ac:dyDescent="0.25">
      <c r="A87" s="77" t="s">
        <v>328</v>
      </c>
      <c r="B87" s="162">
        <v>-294</v>
      </c>
      <c r="C87" s="162">
        <v>-294</v>
      </c>
      <c r="D87" s="162">
        <v>-294</v>
      </c>
      <c r="E87" s="162">
        <v>-294</v>
      </c>
      <c r="F87" s="162">
        <v>-294</v>
      </c>
      <c r="G87" s="162">
        <v>-294</v>
      </c>
      <c r="H87" s="162">
        <v>-294</v>
      </c>
      <c r="I87" s="158"/>
    </row>
    <row r="88" spans="1:9" s="190" customFormat="1" ht="15.75" x14ac:dyDescent="0.25">
      <c r="A88" s="77" t="s">
        <v>329</v>
      </c>
      <c r="B88" s="78">
        <v>10695</v>
      </c>
      <c r="C88" s="78">
        <v>11187</v>
      </c>
      <c r="D88" s="78">
        <v>11110</v>
      </c>
      <c r="E88" s="78">
        <v>10976</v>
      </c>
      <c r="F88" s="78">
        <v>10976</v>
      </c>
      <c r="G88" s="78">
        <v>10976</v>
      </c>
      <c r="H88" s="78">
        <v>10976</v>
      </c>
      <c r="I88" s="158"/>
    </row>
    <row r="89" spans="1:9" s="190" customFormat="1" ht="15.75" x14ac:dyDescent="0.25">
      <c r="A89" s="77" t="s">
        <v>331</v>
      </c>
      <c r="B89" s="78">
        <v>0</v>
      </c>
      <c r="C89" s="78">
        <v>0</v>
      </c>
      <c r="D89" s="78">
        <v>0</v>
      </c>
      <c r="E89" s="78"/>
      <c r="F89" s="78"/>
      <c r="G89" s="78"/>
      <c r="H89" s="78"/>
      <c r="I89" s="158"/>
    </row>
    <row r="90" spans="1:9" s="190" customFormat="1" ht="15.75" x14ac:dyDescent="0.25">
      <c r="A90" s="77" t="s">
        <v>332</v>
      </c>
      <c r="B90" s="78">
        <v>51</v>
      </c>
      <c r="C90" s="78">
        <v>37</v>
      </c>
      <c r="D90" s="78">
        <v>367</v>
      </c>
      <c r="E90" s="78">
        <v>100</v>
      </c>
      <c r="F90" s="78">
        <v>100</v>
      </c>
      <c r="G90" s="78">
        <v>100</v>
      </c>
      <c r="H90" s="78">
        <v>100</v>
      </c>
      <c r="I90" s="158"/>
    </row>
    <row r="91" spans="1:9" s="190" customFormat="1" ht="15.75" x14ac:dyDescent="0.25">
      <c r="A91" s="77" t="s">
        <v>333</v>
      </c>
      <c r="B91" s="78">
        <v>0</v>
      </c>
      <c r="C91" s="78">
        <v>0</v>
      </c>
      <c r="D91" s="78">
        <v>1457</v>
      </c>
      <c r="E91" s="78">
        <v>5800</v>
      </c>
      <c r="F91" s="78">
        <v>7150</v>
      </c>
      <c r="G91" s="78">
        <v>7150</v>
      </c>
      <c r="H91" s="78">
        <v>7150</v>
      </c>
      <c r="I91" s="158"/>
    </row>
    <row r="92" spans="1:9" s="190" customFormat="1" ht="16.5" thickBot="1" x14ac:dyDescent="0.3">
      <c r="A92" s="77" t="s">
        <v>334</v>
      </c>
      <c r="B92" s="78">
        <v>258</v>
      </c>
      <c r="C92" s="78">
        <v>0</v>
      </c>
      <c r="D92" s="78">
        <v>0</v>
      </c>
      <c r="E92" s="78"/>
      <c r="F92" s="78"/>
      <c r="G92" s="78"/>
      <c r="H92" s="78"/>
      <c r="I92" s="158"/>
    </row>
    <row r="93" spans="1:9" s="190" customFormat="1" ht="16.5" thickBot="1" x14ac:dyDescent="0.3">
      <c r="A93" s="52" t="s">
        <v>330</v>
      </c>
      <c r="B93" s="57">
        <f t="shared" ref="B93:H93" si="19">SUM(B82:B92)</f>
        <v>-1167</v>
      </c>
      <c r="C93" s="71">
        <f t="shared" si="19"/>
        <v>4829</v>
      </c>
      <c r="D93" s="71">
        <f t="shared" si="19"/>
        <v>8732</v>
      </c>
      <c r="E93" s="71">
        <f t="shared" si="19"/>
        <v>14082</v>
      </c>
      <c r="F93" s="71">
        <f t="shared" si="19"/>
        <v>14332</v>
      </c>
      <c r="G93" s="71">
        <f t="shared" si="19"/>
        <v>13812</v>
      </c>
      <c r="H93" s="71">
        <f t="shared" si="19"/>
        <v>13922</v>
      </c>
      <c r="I93" s="158"/>
    </row>
    <row r="94" spans="1:9" ht="16.5" thickBot="1" x14ac:dyDescent="0.3">
      <c r="A94" s="58" t="s">
        <v>115</v>
      </c>
      <c r="B94" s="59">
        <f>SUM(B15,B24,B41,B44,B48,B52,B74,B75,,B78,B81,B93)</f>
        <v>202285</v>
      </c>
      <c r="C94" s="59">
        <f t="shared" ref="C94:H94" si="20">SUM(C15,C24,C41,C44,C48,C52,C74,C75,,C78,C81,C93)</f>
        <v>216405</v>
      </c>
      <c r="D94" s="59">
        <f t="shared" si="20"/>
        <v>237813</v>
      </c>
      <c r="E94" s="59">
        <f t="shared" si="20"/>
        <v>248785</v>
      </c>
      <c r="F94" s="59">
        <f t="shared" si="20"/>
        <v>249092</v>
      </c>
      <c r="G94" s="59">
        <f t="shared" si="20"/>
        <v>248622</v>
      </c>
      <c r="H94" s="59">
        <f t="shared" si="20"/>
        <v>249137</v>
      </c>
      <c r="I94" s="44"/>
    </row>
    <row r="95" spans="1:9" ht="15.75" x14ac:dyDescent="0.2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5.75" x14ac:dyDescent="0.2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5.75" x14ac:dyDescent="0.2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5.75" x14ac:dyDescent="0.25">
      <c r="A98" s="44"/>
      <c r="B98" s="44"/>
      <c r="C98" s="44"/>
      <c r="D98" s="44"/>
      <c r="E98" s="44"/>
      <c r="F98" s="44"/>
      <c r="G98" s="44"/>
      <c r="H98" s="44"/>
      <c r="I98" s="44"/>
    </row>
  </sheetData>
  <mergeCells count="3">
    <mergeCell ref="E3:H3"/>
    <mergeCell ref="E34:H34"/>
    <mergeCell ref="E63:H6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36"/>
  <sheetViews>
    <sheetView zoomScale="120" zoomScaleNormal="120" workbookViewId="0">
      <pane ySplit="4" topLeftCell="A10" activePane="bottomLeft" state="frozen"/>
      <selection pane="bottomLeft" activeCell="A3" sqref="A3:H32"/>
    </sheetView>
  </sheetViews>
  <sheetFormatPr baseColWidth="10" defaultRowHeight="15" x14ac:dyDescent="0.25"/>
  <cols>
    <col min="1" max="1" width="32.85546875" style="190" customWidth="1"/>
    <col min="2" max="8" width="10.7109375" style="190" customWidth="1"/>
    <col min="9" max="16384" width="11.42578125" style="190"/>
  </cols>
  <sheetData>
    <row r="1" spans="1:9" ht="21" customHeight="1" x14ac:dyDescent="0.3">
      <c r="A1" s="2" t="s">
        <v>319</v>
      </c>
      <c r="B1" s="2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28</v>
      </c>
      <c r="B5" s="95"/>
      <c r="C5" s="95"/>
      <c r="D5" s="95"/>
      <c r="E5" s="95"/>
      <c r="F5" s="95"/>
      <c r="G5" s="95"/>
      <c r="H5" s="95"/>
      <c r="I5" s="158"/>
    </row>
    <row r="6" spans="1:9" ht="15.75" x14ac:dyDescent="0.25">
      <c r="A6" s="50"/>
      <c r="B6" s="95"/>
      <c r="C6" s="95"/>
      <c r="D6" s="95"/>
      <c r="E6" s="228"/>
      <c r="F6" s="228"/>
      <c r="G6" s="228"/>
      <c r="H6" s="228"/>
      <c r="I6" s="158"/>
    </row>
    <row r="7" spans="1:9" ht="15.75" x14ac:dyDescent="0.25">
      <c r="A7" s="95" t="s">
        <v>29</v>
      </c>
      <c r="B7" s="56">
        <v>-63896</v>
      </c>
      <c r="C7" s="56">
        <v>-67299</v>
      </c>
      <c r="D7" s="56">
        <v>-70553</v>
      </c>
      <c r="E7" s="56">
        <v>-73532</v>
      </c>
      <c r="F7" s="56">
        <v>-73532</v>
      </c>
      <c r="G7" s="56">
        <v>-73532</v>
      </c>
      <c r="H7" s="56">
        <v>-73532</v>
      </c>
      <c r="I7" s="158"/>
    </row>
    <row r="8" spans="1:9" ht="15.75" x14ac:dyDescent="0.25">
      <c r="A8" s="95" t="s">
        <v>30</v>
      </c>
      <c r="B8" s="56">
        <v>-131248</v>
      </c>
      <c r="C8" s="56">
        <v>-138457</v>
      </c>
      <c r="D8" s="56">
        <v>-146534</v>
      </c>
      <c r="E8" s="56">
        <v>-153491</v>
      </c>
      <c r="F8" s="56">
        <v>-154228</v>
      </c>
      <c r="G8" s="56">
        <v>-154228</v>
      </c>
      <c r="H8" s="56">
        <v>-154228</v>
      </c>
      <c r="I8" s="158"/>
    </row>
    <row r="9" spans="1:9" ht="15.75" x14ac:dyDescent="0.25">
      <c r="A9" s="95" t="s">
        <v>335</v>
      </c>
      <c r="B9" s="56">
        <v>-37020</v>
      </c>
      <c r="C9" s="56">
        <v>-37304</v>
      </c>
      <c r="D9" s="56">
        <v>-37148</v>
      </c>
      <c r="E9" s="162">
        <v>-37072</v>
      </c>
      <c r="F9" s="162">
        <v>-37072</v>
      </c>
      <c r="G9" s="162">
        <v>-37072</v>
      </c>
      <c r="H9" s="162">
        <v>-37072</v>
      </c>
      <c r="I9" s="158"/>
    </row>
    <row r="10" spans="1:9" ht="16.5" thickBot="1" x14ac:dyDescent="0.3">
      <c r="A10" s="95" t="s">
        <v>32</v>
      </c>
      <c r="B10" s="56">
        <v>-2318</v>
      </c>
      <c r="C10" s="56">
        <v>-2088</v>
      </c>
      <c r="D10" s="56">
        <v>-2200</v>
      </c>
      <c r="E10" s="56">
        <v>-2200</v>
      </c>
      <c r="F10" s="56">
        <v>-2265</v>
      </c>
      <c r="G10" s="56">
        <v>-2280</v>
      </c>
      <c r="H10" s="56">
        <v>-2300</v>
      </c>
      <c r="I10" s="158"/>
    </row>
    <row r="11" spans="1:9" ht="16.5" thickBot="1" x14ac:dyDescent="0.3">
      <c r="A11" s="52" t="s">
        <v>34</v>
      </c>
      <c r="B11" s="57">
        <f t="shared" ref="B11:H11" si="0">SUM(B7:B10)</f>
        <v>-234482</v>
      </c>
      <c r="C11" s="57">
        <f t="shared" si="0"/>
        <v>-245148</v>
      </c>
      <c r="D11" s="57">
        <f t="shared" si="0"/>
        <v>-256435</v>
      </c>
      <c r="E11" s="57">
        <f t="shared" si="0"/>
        <v>-266295</v>
      </c>
      <c r="F11" s="57">
        <f t="shared" si="0"/>
        <v>-267097</v>
      </c>
      <c r="G11" s="57">
        <f t="shared" si="0"/>
        <v>-267112</v>
      </c>
      <c r="H11" s="57">
        <f t="shared" si="0"/>
        <v>-267132</v>
      </c>
      <c r="I11" s="158"/>
    </row>
    <row r="12" spans="1:9" ht="15.75" x14ac:dyDescent="0.25">
      <c r="A12" s="50" t="s">
        <v>35</v>
      </c>
      <c r="B12" s="95"/>
      <c r="C12" s="95"/>
      <c r="D12" s="95"/>
      <c r="E12" s="95"/>
      <c r="F12" s="95"/>
      <c r="G12" s="95"/>
      <c r="H12" s="95"/>
      <c r="I12" s="158"/>
    </row>
    <row r="13" spans="1:9" ht="15.75" x14ac:dyDescent="0.25">
      <c r="A13" s="95"/>
      <c r="B13" s="95"/>
      <c r="C13" s="95"/>
      <c r="D13" s="95"/>
      <c r="E13" s="95"/>
      <c r="F13" s="95"/>
      <c r="G13" s="95"/>
      <c r="H13" s="95"/>
      <c r="I13" s="158"/>
    </row>
    <row r="14" spans="1:9" ht="15.75" x14ac:dyDescent="0.25">
      <c r="A14" s="95" t="s">
        <v>36</v>
      </c>
      <c r="B14" s="56">
        <v>-4129</v>
      </c>
      <c r="C14" s="56">
        <v>-4390</v>
      </c>
      <c r="D14" s="56">
        <v>-1850</v>
      </c>
      <c r="E14" s="56">
        <v>-1850</v>
      </c>
      <c r="F14" s="56">
        <v>-2850</v>
      </c>
      <c r="G14" s="56">
        <v>-2850</v>
      </c>
      <c r="H14" s="56">
        <v>-2850</v>
      </c>
      <c r="I14" s="158"/>
    </row>
    <row r="15" spans="1:9" ht="15.75" x14ac:dyDescent="0.25">
      <c r="A15" s="95" t="s">
        <v>37</v>
      </c>
      <c r="B15" s="47">
        <v>7117</v>
      </c>
      <c r="C15" s="47">
        <v>6082</v>
      </c>
      <c r="D15" s="47">
        <v>5811</v>
      </c>
      <c r="E15" s="47">
        <v>7200</v>
      </c>
      <c r="F15" s="47">
        <v>10500</v>
      </c>
      <c r="G15" s="47">
        <v>12100</v>
      </c>
      <c r="H15" s="47">
        <v>13200</v>
      </c>
      <c r="I15" s="158"/>
    </row>
    <row r="16" spans="1:9" ht="16.5" thickBot="1" x14ac:dyDescent="0.3">
      <c r="A16" s="95" t="s">
        <v>38</v>
      </c>
      <c r="B16" s="47">
        <v>10633</v>
      </c>
      <c r="C16" s="47">
        <v>12393</v>
      </c>
      <c r="D16" s="47">
        <v>12500</v>
      </c>
      <c r="E16" s="47">
        <v>14100</v>
      </c>
      <c r="F16" s="47">
        <v>17100</v>
      </c>
      <c r="G16" s="47">
        <v>18700</v>
      </c>
      <c r="H16" s="47">
        <v>19000</v>
      </c>
      <c r="I16" s="158"/>
    </row>
    <row r="17" spans="1:9" ht="16.5" thickBot="1" x14ac:dyDescent="0.3">
      <c r="A17" s="52" t="s">
        <v>57</v>
      </c>
      <c r="B17" s="48">
        <f t="shared" ref="B17:H17" si="1">SUM(B14:B16)</f>
        <v>13621</v>
      </c>
      <c r="C17" s="48">
        <f t="shared" si="1"/>
        <v>14085</v>
      </c>
      <c r="D17" s="48">
        <f t="shared" si="1"/>
        <v>16461</v>
      </c>
      <c r="E17" s="48">
        <f t="shared" si="1"/>
        <v>19450</v>
      </c>
      <c r="F17" s="48">
        <f t="shared" si="1"/>
        <v>24750</v>
      </c>
      <c r="G17" s="48">
        <f t="shared" si="1"/>
        <v>27950</v>
      </c>
      <c r="H17" s="48">
        <f t="shared" si="1"/>
        <v>29350</v>
      </c>
      <c r="I17" s="158"/>
    </row>
    <row r="18" spans="1:9" ht="15.75" x14ac:dyDescent="0.25">
      <c r="A18" s="50" t="s">
        <v>40</v>
      </c>
      <c r="B18" s="95"/>
      <c r="C18" s="95"/>
      <c r="D18" s="95"/>
      <c r="E18" s="95"/>
      <c r="F18" s="95"/>
      <c r="G18" s="95"/>
      <c r="H18" s="95"/>
      <c r="I18" s="158"/>
    </row>
    <row r="19" spans="1:9" ht="15.75" x14ac:dyDescent="0.25">
      <c r="A19" s="50" t="s">
        <v>41</v>
      </c>
      <c r="B19" s="95"/>
      <c r="C19" s="95"/>
      <c r="D19" s="95"/>
      <c r="E19" s="95"/>
      <c r="F19" s="95"/>
      <c r="G19" s="95"/>
      <c r="H19" s="95"/>
      <c r="I19" s="158"/>
    </row>
    <row r="20" spans="1:9" ht="15.75" x14ac:dyDescent="0.25">
      <c r="A20" s="95"/>
      <c r="B20" s="95"/>
      <c r="C20" s="95"/>
      <c r="D20" s="95"/>
      <c r="E20" s="95"/>
      <c r="F20" s="95"/>
      <c r="G20" s="95"/>
      <c r="H20" s="95"/>
      <c r="I20" s="158"/>
    </row>
    <row r="21" spans="1:9" ht="15.75" x14ac:dyDescent="0.25">
      <c r="A21" s="95" t="s">
        <v>42</v>
      </c>
      <c r="B21" s="47">
        <v>7782</v>
      </c>
      <c r="C21" s="47">
        <v>9307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158"/>
    </row>
    <row r="22" spans="1:9" ht="15.75" x14ac:dyDescent="0.25">
      <c r="A22" s="95" t="s">
        <v>43</v>
      </c>
      <c r="B22" s="56">
        <v>-258</v>
      </c>
      <c r="C22" s="56"/>
      <c r="D22" s="47">
        <v>0</v>
      </c>
      <c r="E22" s="47">
        <v>0</v>
      </c>
      <c r="F22" s="56">
        <v>-1200</v>
      </c>
      <c r="G22" s="56">
        <v>-2100</v>
      </c>
      <c r="H22" s="56">
        <v>-4000</v>
      </c>
      <c r="I22" s="158"/>
    </row>
    <row r="23" spans="1:9" ht="15.75" x14ac:dyDescent="0.25">
      <c r="A23" s="95" t="s">
        <v>44</v>
      </c>
      <c r="B23" s="47">
        <v>0</v>
      </c>
      <c r="C23" s="47">
        <v>161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158"/>
    </row>
    <row r="24" spans="1:9" ht="15.75" x14ac:dyDescent="0.25">
      <c r="A24" s="95" t="s">
        <v>337</v>
      </c>
      <c r="B24" s="56">
        <v>-7782</v>
      </c>
      <c r="C24" s="56">
        <v>-9307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158"/>
    </row>
    <row r="25" spans="1:9" ht="16.5" thickBot="1" x14ac:dyDescent="0.3">
      <c r="A25" s="95" t="s">
        <v>46</v>
      </c>
      <c r="B25" s="47"/>
      <c r="C25" s="56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158"/>
    </row>
    <row r="26" spans="1:9" ht="16.5" thickBot="1" x14ac:dyDescent="0.3">
      <c r="A26" s="52" t="s">
        <v>47</v>
      </c>
      <c r="B26" s="57">
        <f>SUM(B21:B25)</f>
        <v>-258</v>
      </c>
      <c r="C26" s="71">
        <f t="shared" ref="C26:H26" si="2">SUM(C21:C25)</f>
        <v>161</v>
      </c>
      <c r="D26" s="48">
        <f t="shared" si="2"/>
        <v>0</v>
      </c>
      <c r="E26" s="48">
        <f t="shared" si="2"/>
        <v>0</v>
      </c>
      <c r="F26" s="57">
        <f t="shared" si="2"/>
        <v>-1200</v>
      </c>
      <c r="G26" s="57">
        <f t="shared" si="2"/>
        <v>-2100</v>
      </c>
      <c r="H26" s="57">
        <f t="shared" si="2"/>
        <v>-4000</v>
      </c>
      <c r="I26" s="158"/>
    </row>
    <row r="27" spans="1:9" ht="15.75" x14ac:dyDescent="0.25">
      <c r="A27" s="229" t="s">
        <v>336</v>
      </c>
      <c r="B27" s="233"/>
      <c r="C27" s="233"/>
      <c r="D27" s="234"/>
      <c r="E27" s="234"/>
      <c r="F27" s="233"/>
      <c r="G27" s="234"/>
      <c r="H27" s="234"/>
      <c r="I27" s="158"/>
    </row>
    <row r="28" spans="1:9" ht="15.75" x14ac:dyDescent="0.25">
      <c r="A28" s="77"/>
      <c r="B28" s="162"/>
      <c r="C28" s="162"/>
      <c r="D28" s="163"/>
      <c r="E28" s="163"/>
      <c r="F28" s="162"/>
      <c r="G28" s="163"/>
      <c r="H28" s="163"/>
      <c r="I28" s="158"/>
    </row>
    <row r="29" spans="1:9" ht="16.5" thickBot="1" x14ac:dyDescent="0.3">
      <c r="A29" s="231" t="s">
        <v>49</v>
      </c>
      <c r="B29" s="232">
        <v>9527</v>
      </c>
      <c r="C29" s="232">
        <v>3718</v>
      </c>
      <c r="D29" s="236">
        <v>2161</v>
      </c>
      <c r="E29" s="236">
        <v>0</v>
      </c>
      <c r="F29" s="232">
        <v>0</v>
      </c>
      <c r="G29" s="236">
        <v>0</v>
      </c>
      <c r="H29" s="236">
        <v>0</v>
      </c>
      <c r="I29" s="158"/>
    </row>
    <row r="30" spans="1:9" ht="16.5" thickBot="1" x14ac:dyDescent="0.3">
      <c r="A30" s="52" t="s">
        <v>58</v>
      </c>
      <c r="B30" s="57">
        <f t="shared" ref="B30:H30" si="3">B11+B17+B26+B29</f>
        <v>-211592</v>
      </c>
      <c r="C30" s="57">
        <f t="shared" si="3"/>
        <v>-227184</v>
      </c>
      <c r="D30" s="57">
        <f t="shared" si="3"/>
        <v>-237813</v>
      </c>
      <c r="E30" s="57">
        <f t="shared" si="3"/>
        <v>-246845</v>
      </c>
      <c r="F30" s="57">
        <f t="shared" si="3"/>
        <v>-243547</v>
      </c>
      <c r="G30" s="57">
        <f t="shared" si="3"/>
        <v>-241262</v>
      </c>
      <c r="H30" s="57">
        <f t="shared" si="3"/>
        <v>-241782</v>
      </c>
      <c r="I30" s="158"/>
    </row>
    <row r="31" spans="1:9" ht="16.5" thickBot="1" x14ac:dyDescent="0.3">
      <c r="A31" s="58" t="s">
        <v>59</v>
      </c>
      <c r="B31" s="59">
        <f>'Budsjettskjema 1B - Rådmannens'!B94</f>
        <v>202285</v>
      </c>
      <c r="C31" s="59">
        <f>'Budsjettskjema 1B - Rådmannens'!C94</f>
        <v>216405</v>
      </c>
      <c r="D31" s="59">
        <f>'Budsjettskjema 1B - Rådmannens'!D94</f>
        <v>237813</v>
      </c>
      <c r="E31" s="59">
        <f>'Budsjettskjema 1B - Rådmannens'!E94</f>
        <v>246845</v>
      </c>
      <c r="F31" s="59">
        <f>'Budsjettskjema 1B - Rådmannens'!F94</f>
        <v>243547</v>
      </c>
      <c r="G31" s="59">
        <f>'Budsjettskjema 1B - Rådmannens'!G94</f>
        <v>241262</v>
      </c>
      <c r="H31" s="59">
        <f>'Budsjettskjema 1B - Rådmannens'!H94</f>
        <v>241782</v>
      </c>
      <c r="I31" s="158"/>
    </row>
    <row r="32" spans="1:9" ht="16.5" thickBot="1" x14ac:dyDescent="0.3">
      <c r="A32" s="60" t="s">
        <v>61</v>
      </c>
      <c r="B32" s="61">
        <f>SUM(B30:B31)</f>
        <v>-9307</v>
      </c>
      <c r="C32" s="61">
        <f t="shared" ref="C32:H32" si="4">SUM(C30:C31)</f>
        <v>-10779</v>
      </c>
      <c r="D32" s="61">
        <f t="shared" si="4"/>
        <v>0</v>
      </c>
      <c r="E32" s="61">
        <f t="shared" si="4"/>
        <v>0</v>
      </c>
      <c r="F32" s="61">
        <f t="shared" si="4"/>
        <v>0</v>
      </c>
      <c r="G32" s="61">
        <f t="shared" si="4"/>
        <v>0</v>
      </c>
      <c r="H32" s="61">
        <f t="shared" si="4"/>
        <v>0</v>
      </c>
      <c r="I32" s="158"/>
    </row>
    <row r="33" spans="1:9" ht="15.75" x14ac:dyDescent="0.25">
      <c r="A33" s="158"/>
      <c r="B33" s="158"/>
      <c r="C33" s="158"/>
      <c r="D33" s="158"/>
      <c r="E33" s="158"/>
      <c r="F33" s="158"/>
      <c r="G33" s="158"/>
      <c r="H33" s="158"/>
      <c r="I33" s="158"/>
    </row>
    <row r="34" spans="1:9" ht="15.75" x14ac:dyDescent="0.25">
      <c r="A34" s="158"/>
      <c r="B34" s="158"/>
      <c r="C34" s="158"/>
      <c r="D34" s="158"/>
      <c r="E34" s="158"/>
      <c r="F34" s="158"/>
      <c r="G34" s="158"/>
      <c r="H34" s="158"/>
      <c r="I34" s="158"/>
    </row>
    <row r="35" spans="1:9" ht="15.75" x14ac:dyDescent="0.25">
      <c r="A35" s="158"/>
      <c r="B35" s="158"/>
      <c r="C35" s="158"/>
      <c r="D35" s="158"/>
      <c r="E35" s="158"/>
      <c r="F35" s="158"/>
      <c r="G35" s="158"/>
      <c r="H35" s="158"/>
      <c r="I35" s="158"/>
    </row>
    <row r="36" spans="1:9" ht="15.75" x14ac:dyDescent="0.25">
      <c r="A36" s="158"/>
      <c r="B36" s="158"/>
      <c r="C36" s="158"/>
      <c r="D36" s="158"/>
      <c r="E36" s="158"/>
      <c r="F36" s="158"/>
      <c r="G36" s="158"/>
      <c r="H36" s="158"/>
      <c r="I36" s="158"/>
    </row>
  </sheetData>
  <mergeCells count="1">
    <mergeCell ref="E3:H3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98"/>
  <sheetViews>
    <sheetView zoomScaleNormal="100" workbookViewId="0">
      <pane ySplit="4" topLeftCell="A5" activePane="bottomLeft" state="frozen"/>
      <selection pane="bottomLeft" activeCell="J94" sqref="J94"/>
    </sheetView>
  </sheetViews>
  <sheetFormatPr baseColWidth="10" defaultRowHeight="15" x14ac:dyDescent="0.25"/>
  <cols>
    <col min="1" max="1" width="37.140625" style="190" customWidth="1"/>
    <col min="2" max="3" width="10.42578125" style="190" customWidth="1"/>
    <col min="4" max="4" width="10.28515625" style="190" customWidth="1"/>
    <col min="5" max="7" width="10.7109375" style="190" customWidth="1"/>
    <col min="8" max="8" width="10.42578125" style="190" customWidth="1"/>
    <col min="9" max="16384" width="11.42578125" style="190"/>
  </cols>
  <sheetData>
    <row r="1" spans="1:9" ht="21" customHeight="1" x14ac:dyDescent="0.3">
      <c r="A1" s="2" t="s">
        <v>320</v>
      </c>
      <c r="B1" s="2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67</v>
      </c>
      <c r="B5" s="95"/>
      <c r="C5" s="95"/>
      <c r="D5" s="95"/>
      <c r="E5" s="95"/>
      <c r="F5" s="95"/>
      <c r="G5" s="95"/>
      <c r="H5" s="95"/>
      <c r="I5" s="158"/>
    </row>
    <row r="6" spans="1:9" ht="15.75" x14ac:dyDescent="0.25">
      <c r="A6" s="50"/>
      <c r="B6" s="70"/>
      <c r="C6" s="70"/>
      <c r="D6" s="70"/>
      <c r="E6" s="70"/>
      <c r="F6" s="70"/>
      <c r="G6" s="70"/>
      <c r="H6" s="70"/>
      <c r="I6" s="158"/>
    </row>
    <row r="7" spans="1:9" ht="15.75" x14ac:dyDescent="0.25">
      <c r="A7" s="95" t="s">
        <v>69</v>
      </c>
      <c r="B7" s="70">
        <v>2609</v>
      </c>
      <c r="C7" s="70">
        <v>2184</v>
      </c>
      <c r="D7" s="70">
        <v>2449</v>
      </c>
      <c r="E7" s="78">
        <v>2519</v>
      </c>
      <c r="F7" s="78">
        <v>2519</v>
      </c>
      <c r="G7" s="78">
        <v>2519</v>
      </c>
      <c r="H7" s="78">
        <v>2519</v>
      </c>
      <c r="I7" s="158"/>
    </row>
    <row r="8" spans="1:9" ht="15.75" x14ac:dyDescent="0.25">
      <c r="A8" s="95" t="s">
        <v>70</v>
      </c>
      <c r="B8" s="70">
        <v>2461</v>
      </c>
      <c r="C8" s="70">
        <v>2593</v>
      </c>
      <c r="D8" s="70">
        <v>2899</v>
      </c>
      <c r="E8" s="78">
        <v>3168</v>
      </c>
      <c r="F8" s="78">
        <v>3066</v>
      </c>
      <c r="G8" s="78">
        <v>3066</v>
      </c>
      <c r="H8" s="78">
        <v>3066</v>
      </c>
      <c r="I8" s="158"/>
    </row>
    <row r="9" spans="1:9" ht="15.75" x14ac:dyDescent="0.25">
      <c r="A9" s="95" t="s">
        <v>71</v>
      </c>
      <c r="B9" s="70">
        <v>2950</v>
      </c>
      <c r="C9" s="70">
        <v>2653</v>
      </c>
      <c r="D9" s="70">
        <v>3259</v>
      </c>
      <c r="E9" s="78">
        <v>4018</v>
      </c>
      <c r="F9" s="78">
        <v>3672</v>
      </c>
      <c r="G9" s="78">
        <v>3672</v>
      </c>
      <c r="H9" s="78">
        <v>3672</v>
      </c>
      <c r="I9" s="158"/>
    </row>
    <row r="10" spans="1:9" ht="15.75" x14ac:dyDescent="0.25">
      <c r="A10" s="95" t="s">
        <v>72</v>
      </c>
      <c r="B10" s="70">
        <v>4618</v>
      </c>
      <c r="C10" s="70">
        <v>4539</v>
      </c>
      <c r="D10" s="70">
        <v>5250</v>
      </c>
      <c r="E10" s="78">
        <v>5285</v>
      </c>
      <c r="F10" s="78">
        <v>5285</v>
      </c>
      <c r="G10" s="78">
        <v>5285</v>
      </c>
      <c r="H10" s="78">
        <v>5285</v>
      </c>
      <c r="I10" s="158"/>
    </row>
    <row r="11" spans="1:9" ht="15.75" x14ac:dyDescent="0.25">
      <c r="A11" s="95" t="s">
        <v>73</v>
      </c>
      <c r="B11" s="70">
        <v>4232</v>
      </c>
      <c r="C11" s="70">
        <v>4528</v>
      </c>
      <c r="D11" s="70">
        <v>4779</v>
      </c>
      <c r="E11" s="78">
        <v>4640</v>
      </c>
      <c r="F11" s="78">
        <v>4640</v>
      </c>
      <c r="G11" s="78">
        <v>4640</v>
      </c>
      <c r="H11" s="78">
        <v>4640</v>
      </c>
      <c r="I11" s="158"/>
    </row>
    <row r="12" spans="1:9" ht="15.75" x14ac:dyDescent="0.25">
      <c r="A12" s="95" t="s">
        <v>321</v>
      </c>
      <c r="B12" s="70">
        <v>306</v>
      </c>
      <c r="C12" s="70">
        <v>338</v>
      </c>
      <c r="D12" s="70">
        <v>869</v>
      </c>
      <c r="E12" s="78">
        <v>0</v>
      </c>
      <c r="F12" s="78">
        <v>0</v>
      </c>
      <c r="G12" s="78">
        <v>0</v>
      </c>
      <c r="H12" s="78">
        <v>0</v>
      </c>
      <c r="I12" s="158"/>
    </row>
    <row r="13" spans="1:9" ht="15.75" x14ac:dyDescent="0.25">
      <c r="A13" s="95" t="s">
        <v>74</v>
      </c>
      <c r="B13" s="70">
        <v>3011</v>
      </c>
      <c r="C13" s="70">
        <v>3353</v>
      </c>
      <c r="D13" s="70">
        <v>3261</v>
      </c>
      <c r="E13" s="78">
        <v>3523</v>
      </c>
      <c r="F13" s="78">
        <v>3523</v>
      </c>
      <c r="G13" s="78">
        <v>3523</v>
      </c>
      <c r="H13" s="78">
        <v>3523</v>
      </c>
      <c r="I13" s="158"/>
    </row>
    <row r="14" spans="1:9" ht="16.5" thickBot="1" x14ac:dyDescent="0.3">
      <c r="A14" s="95" t="s">
        <v>75</v>
      </c>
      <c r="B14" s="70">
        <v>3285</v>
      </c>
      <c r="C14" s="70">
        <v>3368</v>
      </c>
      <c r="D14" s="70">
        <v>3967</v>
      </c>
      <c r="E14" s="78">
        <v>4636</v>
      </c>
      <c r="F14" s="78">
        <v>5186</v>
      </c>
      <c r="G14" s="78">
        <v>5236</v>
      </c>
      <c r="H14" s="78">
        <v>5626</v>
      </c>
      <c r="I14" s="158"/>
    </row>
    <row r="15" spans="1:9" ht="16.5" thickBot="1" x14ac:dyDescent="0.3">
      <c r="A15" s="52" t="s">
        <v>68</v>
      </c>
      <c r="B15" s="71">
        <f t="shared" ref="B15:H15" si="0">SUM(B7:B14)</f>
        <v>23472</v>
      </c>
      <c r="C15" s="71">
        <f t="shared" si="0"/>
        <v>23556</v>
      </c>
      <c r="D15" s="71">
        <f t="shared" si="0"/>
        <v>26733</v>
      </c>
      <c r="E15" s="71">
        <f t="shared" si="0"/>
        <v>27789</v>
      </c>
      <c r="F15" s="71">
        <f t="shared" si="0"/>
        <v>27891</v>
      </c>
      <c r="G15" s="71">
        <f t="shared" si="0"/>
        <v>27941</v>
      </c>
      <c r="H15" s="71">
        <f t="shared" si="0"/>
        <v>28331</v>
      </c>
      <c r="I15" s="158"/>
    </row>
    <row r="16" spans="1:9" ht="15.75" x14ac:dyDescent="0.25">
      <c r="A16" s="95" t="s">
        <v>76</v>
      </c>
      <c r="B16" s="47">
        <v>5228</v>
      </c>
      <c r="C16" s="47">
        <v>5260</v>
      </c>
      <c r="D16" s="47">
        <v>4730</v>
      </c>
      <c r="E16" s="163">
        <v>4193</v>
      </c>
      <c r="F16" s="163">
        <v>3743</v>
      </c>
      <c r="G16" s="163">
        <v>3743</v>
      </c>
      <c r="H16" s="163">
        <v>3743</v>
      </c>
      <c r="I16" s="158"/>
    </row>
    <row r="17" spans="1:9" ht="15.75" x14ac:dyDescent="0.25">
      <c r="A17" s="95" t="s">
        <v>77</v>
      </c>
      <c r="B17" s="47">
        <v>1053</v>
      </c>
      <c r="C17" s="56">
        <v>-12</v>
      </c>
      <c r="D17" s="47">
        <v>0</v>
      </c>
      <c r="E17" s="163">
        <v>0</v>
      </c>
      <c r="F17" s="163">
        <v>0</v>
      </c>
      <c r="G17" s="163">
        <v>0</v>
      </c>
      <c r="H17" s="163">
        <v>0</v>
      </c>
      <c r="I17" s="158"/>
    </row>
    <row r="18" spans="1:9" ht="15.75" x14ac:dyDescent="0.25">
      <c r="A18" s="95" t="s">
        <v>78</v>
      </c>
      <c r="B18" s="47">
        <v>3809</v>
      </c>
      <c r="C18" s="47">
        <v>3847</v>
      </c>
      <c r="D18" s="47">
        <v>3881</v>
      </c>
      <c r="E18" s="163">
        <v>4133</v>
      </c>
      <c r="F18" s="163">
        <v>4133</v>
      </c>
      <c r="G18" s="163">
        <v>4133</v>
      </c>
      <c r="H18" s="163">
        <v>4133</v>
      </c>
      <c r="I18" s="158"/>
    </row>
    <row r="19" spans="1:9" ht="15.75" x14ac:dyDescent="0.25">
      <c r="A19" s="95" t="s">
        <v>79</v>
      </c>
      <c r="B19" s="47">
        <v>22716</v>
      </c>
      <c r="C19" s="47">
        <v>23063</v>
      </c>
      <c r="D19" s="47">
        <v>25351</v>
      </c>
      <c r="E19" s="163">
        <v>26100</v>
      </c>
      <c r="F19" s="163">
        <v>26100</v>
      </c>
      <c r="G19" s="163">
        <v>26100</v>
      </c>
      <c r="H19" s="163">
        <v>26100</v>
      </c>
      <c r="I19" s="158"/>
    </row>
    <row r="20" spans="1:9" ht="15.75" x14ac:dyDescent="0.25">
      <c r="A20" s="95" t="s">
        <v>80</v>
      </c>
      <c r="B20" s="47">
        <v>4048</v>
      </c>
      <c r="C20" s="47">
        <v>4015</v>
      </c>
      <c r="D20" s="47">
        <v>4033</v>
      </c>
      <c r="E20" s="163">
        <v>4132</v>
      </c>
      <c r="F20" s="163">
        <v>4132</v>
      </c>
      <c r="G20" s="163">
        <v>4132</v>
      </c>
      <c r="H20" s="163">
        <v>4132</v>
      </c>
      <c r="I20" s="158"/>
    </row>
    <row r="21" spans="1:9" ht="15.75" x14ac:dyDescent="0.25">
      <c r="A21" s="95" t="s">
        <v>81</v>
      </c>
      <c r="B21" s="47">
        <v>8562</v>
      </c>
      <c r="C21" s="47">
        <v>8519</v>
      </c>
      <c r="D21" s="47">
        <v>8809</v>
      </c>
      <c r="E21" s="163">
        <v>8794</v>
      </c>
      <c r="F21" s="163">
        <v>8794</v>
      </c>
      <c r="G21" s="163">
        <v>8794</v>
      </c>
      <c r="H21" s="163">
        <v>8794</v>
      </c>
      <c r="I21" s="158"/>
    </row>
    <row r="22" spans="1:9" ht="15.75" x14ac:dyDescent="0.25">
      <c r="A22" s="95" t="s">
        <v>322</v>
      </c>
      <c r="B22" s="47">
        <v>365</v>
      </c>
      <c r="C22" s="47">
        <v>1386</v>
      </c>
      <c r="D22" s="47">
        <v>1435</v>
      </c>
      <c r="E22" s="163">
        <v>1866</v>
      </c>
      <c r="F22" s="163">
        <v>1866</v>
      </c>
      <c r="G22" s="163">
        <v>1866</v>
      </c>
      <c r="H22" s="163">
        <v>1866</v>
      </c>
      <c r="I22" s="158"/>
    </row>
    <row r="23" spans="1:9" ht="16.5" thickBot="1" x14ac:dyDescent="0.3">
      <c r="A23" s="95" t="s">
        <v>278</v>
      </c>
      <c r="B23" s="47">
        <v>1102</v>
      </c>
      <c r="C23" s="47">
        <v>1062</v>
      </c>
      <c r="D23" s="47">
        <v>1100</v>
      </c>
      <c r="E23" s="163">
        <v>1048</v>
      </c>
      <c r="F23" s="163">
        <v>1048</v>
      </c>
      <c r="G23" s="163">
        <v>1048</v>
      </c>
      <c r="H23" s="163">
        <v>1048</v>
      </c>
      <c r="I23" s="158"/>
    </row>
    <row r="24" spans="1:9" ht="16.5" thickBot="1" x14ac:dyDescent="0.3">
      <c r="A24" s="52" t="s">
        <v>82</v>
      </c>
      <c r="B24" s="71">
        <f t="shared" ref="B24:H24" si="1">SUM(B16:B23)</f>
        <v>46883</v>
      </c>
      <c r="C24" s="71">
        <f t="shared" si="1"/>
        <v>47140</v>
      </c>
      <c r="D24" s="71">
        <f t="shared" si="1"/>
        <v>49339</v>
      </c>
      <c r="E24" s="71">
        <f t="shared" si="1"/>
        <v>50266</v>
      </c>
      <c r="F24" s="71">
        <f t="shared" si="1"/>
        <v>49816</v>
      </c>
      <c r="G24" s="71">
        <f t="shared" si="1"/>
        <v>49816</v>
      </c>
      <c r="H24" s="71">
        <f t="shared" si="1"/>
        <v>49816</v>
      </c>
      <c r="I24" s="158"/>
    </row>
    <row r="25" spans="1:9" ht="15.75" x14ac:dyDescent="0.25">
      <c r="A25" s="99"/>
      <c r="B25" s="101"/>
      <c r="C25" s="101"/>
      <c r="D25" s="101"/>
      <c r="E25" s="101"/>
      <c r="F25" s="101"/>
      <c r="G25" s="101"/>
      <c r="H25" s="101"/>
      <c r="I25" s="158"/>
    </row>
    <row r="26" spans="1:9" ht="15.75" x14ac:dyDescent="0.25">
      <c r="A26" s="100"/>
      <c r="B26" s="102"/>
      <c r="C26" s="102"/>
      <c r="D26" s="102"/>
      <c r="E26" s="102"/>
      <c r="F26" s="102"/>
      <c r="G26" s="102"/>
      <c r="H26" s="102"/>
      <c r="I26" s="158"/>
    </row>
    <row r="27" spans="1:9" ht="15.75" x14ac:dyDescent="0.25">
      <c r="A27" s="100"/>
      <c r="B27" s="102"/>
      <c r="C27" s="102"/>
      <c r="D27" s="102"/>
      <c r="E27" s="102"/>
      <c r="F27" s="102"/>
      <c r="G27" s="102"/>
      <c r="H27" s="102"/>
      <c r="I27" s="158"/>
    </row>
    <row r="28" spans="1:9" ht="15.75" x14ac:dyDescent="0.25">
      <c r="A28" s="100"/>
      <c r="B28" s="102"/>
      <c r="C28" s="102"/>
      <c r="D28" s="102"/>
      <c r="E28" s="102"/>
      <c r="F28" s="102"/>
      <c r="G28" s="102"/>
      <c r="H28" s="102"/>
      <c r="I28" s="158"/>
    </row>
    <row r="29" spans="1:9" ht="15.75" x14ac:dyDescent="0.25">
      <c r="A29" s="100"/>
      <c r="B29" s="102"/>
      <c r="C29" s="102"/>
      <c r="D29" s="102"/>
      <c r="E29" s="102"/>
      <c r="F29" s="102"/>
      <c r="G29" s="102"/>
      <c r="H29" s="102"/>
      <c r="I29" s="158"/>
    </row>
    <row r="30" spans="1:9" ht="15.75" x14ac:dyDescent="0.25">
      <c r="A30" s="100"/>
      <c r="B30" s="102"/>
      <c r="C30" s="102"/>
      <c r="D30" s="102"/>
      <c r="E30" s="102"/>
      <c r="F30" s="102"/>
      <c r="G30" s="102"/>
      <c r="H30" s="102"/>
      <c r="I30" s="158"/>
    </row>
    <row r="31" spans="1:9" ht="15.75" x14ac:dyDescent="0.25">
      <c r="A31" s="100"/>
      <c r="B31" s="102"/>
      <c r="C31" s="102"/>
      <c r="D31" s="102"/>
      <c r="E31" s="102"/>
      <c r="F31" s="102"/>
      <c r="G31" s="102"/>
      <c r="H31" s="102"/>
      <c r="I31" s="158"/>
    </row>
    <row r="32" spans="1:9" ht="20.25" x14ac:dyDescent="0.3">
      <c r="A32" s="2" t="s">
        <v>320</v>
      </c>
      <c r="B32" s="2"/>
      <c r="I32" s="158"/>
    </row>
    <row r="33" spans="1:14" ht="15.75" x14ac:dyDescent="0.25">
      <c r="I33" s="158"/>
    </row>
    <row r="34" spans="1:14" ht="15.75" x14ac:dyDescent="0.25">
      <c r="A34" s="39" t="s">
        <v>24</v>
      </c>
      <c r="B34" s="40" t="s">
        <v>26</v>
      </c>
      <c r="C34" s="40" t="s">
        <v>26</v>
      </c>
      <c r="D34" s="40" t="s">
        <v>27</v>
      </c>
      <c r="E34" s="244" t="s">
        <v>25</v>
      </c>
      <c r="F34" s="245"/>
      <c r="G34" s="245"/>
      <c r="H34" s="246"/>
      <c r="I34" s="158"/>
    </row>
    <row r="35" spans="1:14" ht="15.75" x14ac:dyDescent="0.25">
      <c r="A35" s="41"/>
      <c r="B35" s="42">
        <v>2011</v>
      </c>
      <c r="C35" s="42">
        <v>2012</v>
      </c>
      <c r="D35" s="42" t="s">
        <v>124</v>
      </c>
      <c r="E35" s="43">
        <v>2014</v>
      </c>
      <c r="F35" s="43">
        <v>2015</v>
      </c>
      <c r="G35" s="43">
        <v>2016</v>
      </c>
      <c r="H35" s="43">
        <v>2017</v>
      </c>
      <c r="I35" s="158"/>
    </row>
    <row r="36" spans="1:14" ht="15.75" x14ac:dyDescent="0.25">
      <c r="A36" s="77" t="s">
        <v>88</v>
      </c>
      <c r="B36" s="78">
        <v>2812</v>
      </c>
      <c r="C36" s="78">
        <v>3590</v>
      </c>
      <c r="D36" s="78">
        <v>4499</v>
      </c>
      <c r="E36" s="78">
        <v>4912</v>
      </c>
      <c r="F36" s="78">
        <v>4842</v>
      </c>
      <c r="G36" s="78">
        <v>4842</v>
      </c>
      <c r="H36" s="78">
        <v>4842</v>
      </c>
      <c r="I36" s="158"/>
    </row>
    <row r="37" spans="1:14" ht="15.75" x14ac:dyDescent="0.25">
      <c r="A37" s="95" t="s">
        <v>83</v>
      </c>
      <c r="B37" s="76">
        <v>2397</v>
      </c>
      <c r="C37" s="47">
        <v>2856</v>
      </c>
      <c r="D37" s="47">
        <v>3278</v>
      </c>
      <c r="E37" s="163">
        <v>3321</v>
      </c>
      <c r="F37" s="163">
        <v>3321</v>
      </c>
      <c r="G37" s="163">
        <v>3321</v>
      </c>
      <c r="H37" s="163">
        <v>3321</v>
      </c>
      <c r="I37" s="158"/>
    </row>
    <row r="38" spans="1:14" ht="15.75" x14ac:dyDescent="0.25">
      <c r="A38" s="95" t="s">
        <v>84</v>
      </c>
      <c r="B38" s="47">
        <v>1651</v>
      </c>
      <c r="C38" s="47">
        <v>1798</v>
      </c>
      <c r="D38" s="47">
        <v>2297</v>
      </c>
      <c r="E38" s="163">
        <v>2154</v>
      </c>
      <c r="F38" s="163">
        <v>2154</v>
      </c>
      <c r="G38" s="163">
        <v>2154</v>
      </c>
      <c r="H38" s="163">
        <v>2154</v>
      </c>
      <c r="I38" s="158"/>
    </row>
    <row r="39" spans="1:14" ht="15.75" x14ac:dyDescent="0.25">
      <c r="A39" s="95" t="s">
        <v>85</v>
      </c>
      <c r="B39" s="47">
        <v>4724</v>
      </c>
      <c r="C39" s="47">
        <v>4947</v>
      </c>
      <c r="D39" s="47">
        <v>5476</v>
      </c>
      <c r="E39" s="163">
        <v>6131</v>
      </c>
      <c r="F39" s="163">
        <v>6004</v>
      </c>
      <c r="G39" s="163">
        <v>6004</v>
      </c>
      <c r="H39" s="163">
        <v>6004</v>
      </c>
      <c r="I39" s="158"/>
    </row>
    <row r="40" spans="1:14" ht="16.5" thickBot="1" x14ac:dyDescent="0.3">
      <c r="A40" s="95" t="s">
        <v>86</v>
      </c>
      <c r="B40" s="47">
        <v>2710</v>
      </c>
      <c r="C40" s="47">
        <v>3473</v>
      </c>
      <c r="D40" s="47">
        <v>3661</v>
      </c>
      <c r="E40" s="163">
        <v>3375</v>
      </c>
      <c r="F40" s="163">
        <v>3248</v>
      </c>
      <c r="G40" s="163">
        <v>3248</v>
      </c>
      <c r="H40" s="163">
        <v>3248</v>
      </c>
      <c r="I40" s="158"/>
    </row>
    <row r="41" spans="1:14" ht="16.5" thickBot="1" x14ac:dyDescent="0.3">
      <c r="A41" s="52" t="s">
        <v>87</v>
      </c>
      <c r="B41" s="71">
        <f t="shared" ref="B41:H41" si="2">SUM(B36:B40)</f>
        <v>14294</v>
      </c>
      <c r="C41" s="71">
        <f t="shared" si="2"/>
        <v>16664</v>
      </c>
      <c r="D41" s="71">
        <f t="shared" si="2"/>
        <v>19211</v>
      </c>
      <c r="E41" s="71">
        <f t="shared" si="2"/>
        <v>19893</v>
      </c>
      <c r="F41" s="71">
        <f t="shared" si="2"/>
        <v>19569</v>
      </c>
      <c r="G41" s="71">
        <f t="shared" si="2"/>
        <v>19569</v>
      </c>
      <c r="H41" s="71">
        <f t="shared" si="2"/>
        <v>19569</v>
      </c>
      <c r="I41" s="158"/>
    </row>
    <row r="42" spans="1:14" ht="15.75" x14ac:dyDescent="0.25">
      <c r="A42" s="54" t="s">
        <v>89</v>
      </c>
      <c r="B42" s="47">
        <v>12696</v>
      </c>
      <c r="C42" s="47">
        <v>13592</v>
      </c>
      <c r="D42" s="47">
        <v>15397</v>
      </c>
      <c r="E42" s="163">
        <v>16406</v>
      </c>
      <c r="F42" s="163">
        <v>16213</v>
      </c>
      <c r="G42" s="163">
        <v>16213</v>
      </c>
      <c r="H42" s="163">
        <v>16213</v>
      </c>
      <c r="I42" s="158"/>
    </row>
    <row r="43" spans="1:14" ht="16.5" thickBot="1" x14ac:dyDescent="0.3">
      <c r="A43" s="51" t="s">
        <v>90</v>
      </c>
      <c r="B43" s="47">
        <v>7021</v>
      </c>
      <c r="C43" s="47">
        <v>7320</v>
      </c>
      <c r="D43" s="47">
        <v>7797</v>
      </c>
      <c r="E43" s="163">
        <v>7440</v>
      </c>
      <c r="F43" s="163">
        <v>7365</v>
      </c>
      <c r="G43" s="163">
        <v>7365</v>
      </c>
      <c r="H43" s="163">
        <v>7365</v>
      </c>
      <c r="I43" s="158"/>
    </row>
    <row r="44" spans="1:14" ht="16.5" thickBot="1" x14ac:dyDescent="0.3">
      <c r="A44" s="52" t="s">
        <v>91</v>
      </c>
      <c r="B44" s="71">
        <f>SUM(B42:B43)</f>
        <v>19717</v>
      </c>
      <c r="C44" s="71">
        <f t="shared" ref="C44:H44" si="3">SUM(C42:C43)</f>
        <v>20912</v>
      </c>
      <c r="D44" s="71">
        <f t="shared" si="3"/>
        <v>23194</v>
      </c>
      <c r="E44" s="71">
        <f t="shared" si="3"/>
        <v>23846</v>
      </c>
      <c r="F44" s="71">
        <f t="shared" si="3"/>
        <v>23578</v>
      </c>
      <c r="G44" s="71">
        <f t="shared" si="3"/>
        <v>23578</v>
      </c>
      <c r="H44" s="71">
        <f t="shared" si="3"/>
        <v>23578</v>
      </c>
      <c r="I44" s="158"/>
    </row>
    <row r="45" spans="1:14" ht="15.75" x14ac:dyDescent="0.25">
      <c r="A45" s="79" t="s">
        <v>92</v>
      </c>
      <c r="B45" s="84">
        <v>7370</v>
      </c>
      <c r="C45" s="85">
        <v>7344</v>
      </c>
      <c r="D45" s="47">
        <v>8533</v>
      </c>
      <c r="E45" s="163">
        <v>8653</v>
      </c>
      <c r="F45" s="163">
        <v>8653</v>
      </c>
      <c r="G45" s="163">
        <v>8653</v>
      </c>
      <c r="H45" s="163">
        <v>8653</v>
      </c>
      <c r="I45" s="158"/>
    </row>
    <row r="46" spans="1:14" ht="15.75" x14ac:dyDescent="0.25">
      <c r="A46" s="79" t="s">
        <v>93</v>
      </c>
      <c r="B46" s="84">
        <v>3157</v>
      </c>
      <c r="C46" s="85">
        <v>3078</v>
      </c>
      <c r="D46" s="47">
        <v>3391</v>
      </c>
      <c r="E46" s="163">
        <v>3446</v>
      </c>
      <c r="F46" s="163">
        <v>3291</v>
      </c>
      <c r="G46" s="163">
        <v>3291</v>
      </c>
      <c r="H46" s="163">
        <v>3291</v>
      </c>
      <c r="I46" s="158"/>
    </row>
    <row r="47" spans="1:14" ht="16.5" thickBot="1" x14ac:dyDescent="0.3">
      <c r="A47" s="96" t="s">
        <v>94</v>
      </c>
      <c r="B47" s="82">
        <v>9916</v>
      </c>
      <c r="C47" s="83">
        <v>10082</v>
      </c>
      <c r="D47" s="47">
        <v>10287</v>
      </c>
      <c r="E47" s="163">
        <v>9686</v>
      </c>
      <c r="F47" s="163">
        <v>10183</v>
      </c>
      <c r="G47" s="163">
        <v>10183</v>
      </c>
      <c r="H47" s="163">
        <v>10183</v>
      </c>
      <c r="I47" s="158"/>
      <c r="K47" s="159"/>
      <c r="L47" s="159"/>
      <c r="M47" s="159"/>
      <c r="N47" s="159"/>
    </row>
    <row r="48" spans="1:14" ht="16.5" thickBot="1" x14ac:dyDescent="0.3">
      <c r="A48" s="52" t="s">
        <v>95</v>
      </c>
      <c r="B48" s="71">
        <f>SUM(B45:B47)</f>
        <v>20443</v>
      </c>
      <c r="C48" s="71">
        <f t="shared" ref="C48:H48" si="4">SUM(C45:C47)</f>
        <v>20504</v>
      </c>
      <c r="D48" s="71">
        <f t="shared" si="4"/>
        <v>22211</v>
      </c>
      <c r="E48" s="71">
        <f t="shared" si="4"/>
        <v>21785</v>
      </c>
      <c r="F48" s="71">
        <f t="shared" si="4"/>
        <v>22127</v>
      </c>
      <c r="G48" s="71">
        <f t="shared" si="4"/>
        <v>22127</v>
      </c>
      <c r="H48" s="71">
        <f t="shared" si="4"/>
        <v>22127</v>
      </c>
      <c r="I48" s="158"/>
    </row>
    <row r="49" spans="1:9" ht="15.75" x14ac:dyDescent="0.25">
      <c r="A49" s="95" t="s">
        <v>96</v>
      </c>
      <c r="B49" s="86">
        <v>1194</v>
      </c>
      <c r="C49" s="89">
        <v>1134</v>
      </c>
      <c r="D49" s="47">
        <v>1290</v>
      </c>
      <c r="E49" s="163">
        <v>1289</v>
      </c>
      <c r="F49" s="163">
        <v>1289</v>
      </c>
      <c r="G49" s="163">
        <v>1289</v>
      </c>
      <c r="H49" s="163">
        <v>1289</v>
      </c>
      <c r="I49" s="158"/>
    </row>
    <row r="50" spans="1:9" ht="15.75" x14ac:dyDescent="0.25">
      <c r="A50" s="95" t="s">
        <v>97</v>
      </c>
      <c r="B50" s="86">
        <v>9344</v>
      </c>
      <c r="C50" s="89">
        <v>10225</v>
      </c>
      <c r="D50" s="47">
        <v>10453</v>
      </c>
      <c r="E50" s="163">
        <v>10413</v>
      </c>
      <c r="F50" s="163">
        <v>10413</v>
      </c>
      <c r="G50" s="163">
        <v>10413</v>
      </c>
      <c r="H50" s="163">
        <v>10413</v>
      </c>
      <c r="I50" s="158"/>
    </row>
    <row r="51" spans="1:9" ht="16.5" thickBot="1" x14ac:dyDescent="0.3">
      <c r="A51" s="95" t="s">
        <v>98</v>
      </c>
      <c r="B51" s="88">
        <v>14102</v>
      </c>
      <c r="C51" s="90">
        <v>15672</v>
      </c>
      <c r="D51" s="47">
        <v>17100</v>
      </c>
      <c r="E51" s="163">
        <v>16059</v>
      </c>
      <c r="F51" s="163">
        <v>16059</v>
      </c>
      <c r="G51" s="163">
        <v>16059</v>
      </c>
      <c r="H51" s="163">
        <v>16059</v>
      </c>
      <c r="I51" s="158"/>
    </row>
    <row r="52" spans="1:9" ht="16.5" thickBot="1" x14ac:dyDescent="0.3">
      <c r="A52" s="52" t="s">
        <v>99</v>
      </c>
      <c r="B52" s="71">
        <f>SUM(B49:B51)</f>
        <v>24640</v>
      </c>
      <c r="C52" s="71">
        <f t="shared" ref="C52:H52" si="5">SUM(C49:C51)</f>
        <v>27031</v>
      </c>
      <c r="D52" s="71">
        <f t="shared" si="5"/>
        <v>28843</v>
      </c>
      <c r="E52" s="71">
        <f t="shared" si="5"/>
        <v>27761</v>
      </c>
      <c r="F52" s="71">
        <f t="shared" si="5"/>
        <v>27761</v>
      </c>
      <c r="G52" s="71">
        <f t="shared" si="5"/>
        <v>27761</v>
      </c>
      <c r="H52" s="71">
        <f t="shared" si="5"/>
        <v>27761</v>
      </c>
      <c r="I52" s="158"/>
    </row>
    <row r="53" spans="1:9" ht="15.75" x14ac:dyDescent="0.25">
      <c r="A53" s="99"/>
      <c r="B53" s="101"/>
      <c r="C53" s="101"/>
      <c r="D53" s="101"/>
      <c r="E53" s="101"/>
      <c r="F53" s="101"/>
      <c r="G53" s="101"/>
      <c r="H53" s="101"/>
      <c r="I53" s="158"/>
    </row>
    <row r="54" spans="1:9" ht="15.75" x14ac:dyDescent="0.25">
      <c r="A54" s="100"/>
      <c r="B54" s="102"/>
      <c r="C54" s="102"/>
      <c r="D54" s="102"/>
      <c r="E54" s="102"/>
      <c r="F54" s="102"/>
      <c r="G54" s="102"/>
      <c r="H54" s="102"/>
      <c r="I54" s="158"/>
    </row>
    <row r="55" spans="1:9" ht="15.75" x14ac:dyDescent="0.25">
      <c r="A55" s="100"/>
      <c r="B55" s="102"/>
      <c r="C55" s="102"/>
      <c r="D55" s="102"/>
      <c r="E55" s="102"/>
      <c r="F55" s="102"/>
      <c r="G55" s="102"/>
      <c r="H55" s="102"/>
      <c r="I55" s="158"/>
    </row>
    <row r="56" spans="1:9" ht="15.75" x14ac:dyDescent="0.25">
      <c r="A56" s="100"/>
      <c r="B56" s="102"/>
      <c r="C56" s="102"/>
      <c r="D56" s="102"/>
      <c r="E56" s="102"/>
      <c r="F56" s="102"/>
      <c r="G56" s="102"/>
      <c r="H56" s="102"/>
      <c r="I56" s="158"/>
    </row>
    <row r="57" spans="1:9" ht="15.75" x14ac:dyDescent="0.25">
      <c r="A57" s="100"/>
      <c r="B57" s="102"/>
      <c r="C57" s="102"/>
      <c r="D57" s="102"/>
      <c r="E57" s="102"/>
      <c r="F57" s="102"/>
      <c r="G57" s="102"/>
      <c r="H57" s="102"/>
      <c r="I57" s="158"/>
    </row>
    <row r="58" spans="1:9" ht="15.75" x14ac:dyDescent="0.25">
      <c r="A58" s="100"/>
      <c r="B58" s="102"/>
      <c r="C58" s="102"/>
      <c r="D58" s="102"/>
      <c r="E58" s="102"/>
      <c r="F58" s="102"/>
      <c r="G58" s="102"/>
      <c r="H58" s="102"/>
      <c r="I58" s="158"/>
    </row>
    <row r="59" spans="1:9" ht="15.75" x14ac:dyDescent="0.25">
      <c r="A59" s="100"/>
      <c r="B59" s="102"/>
      <c r="C59" s="102"/>
      <c r="D59" s="102"/>
      <c r="E59" s="102"/>
      <c r="F59" s="102"/>
      <c r="G59" s="102"/>
      <c r="H59" s="102"/>
      <c r="I59" s="158"/>
    </row>
    <row r="60" spans="1:9" ht="15.75" x14ac:dyDescent="0.25">
      <c r="A60" s="100"/>
      <c r="B60" s="102"/>
      <c r="C60" s="102"/>
      <c r="D60" s="102"/>
      <c r="E60" s="102"/>
      <c r="F60" s="102"/>
      <c r="G60" s="102"/>
      <c r="H60" s="102"/>
      <c r="I60" s="158"/>
    </row>
    <row r="61" spans="1:9" ht="20.25" x14ac:dyDescent="0.3">
      <c r="A61" s="2" t="s">
        <v>320</v>
      </c>
      <c r="B61" s="2"/>
      <c r="I61" s="158"/>
    </row>
    <row r="62" spans="1:9" ht="15.75" x14ac:dyDescent="0.25">
      <c r="I62" s="158"/>
    </row>
    <row r="63" spans="1:9" ht="15.75" x14ac:dyDescent="0.25">
      <c r="A63" s="39" t="s">
        <v>24</v>
      </c>
      <c r="B63" s="40" t="s">
        <v>26</v>
      </c>
      <c r="C63" s="40" t="s">
        <v>26</v>
      </c>
      <c r="D63" s="40" t="s">
        <v>27</v>
      </c>
      <c r="E63" s="244" t="s">
        <v>25</v>
      </c>
      <c r="F63" s="245"/>
      <c r="G63" s="245"/>
      <c r="H63" s="246"/>
      <c r="I63" s="158"/>
    </row>
    <row r="64" spans="1:9" ht="15.75" x14ac:dyDescent="0.25">
      <c r="A64" s="41"/>
      <c r="B64" s="42">
        <v>2011</v>
      </c>
      <c r="C64" s="42">
        <v>2012</v>
      </c>
      <c r="D64" s="42" t="s">
        <v>124</v>
      </c>
      <c r="E64" s="43">
        <v>2014</v>
      </c>
      <c r="F64" s="43">
        <v>2015</v>
      </c>
      <c r="G64" s="43">
        <v>2016</v>
      </c>
      <c r="H64" s="43">
        <v>2017</v>
      </c>
      <c r="I64" s="158"/>
    </row>
    <row r="65" spans="1:9" ht="15.75" x14ac:dyDescent="0.25">
      <c r="A65" s="95" t="s">
        <v>100</v>
      </c>
      <c r="B65" s="91">
        <v>1414</v>
      </c>
      <c r="C65" s="94">
        <v>5336</v>
      </c>
      <c r="D65" s="47">
        <v>6072</v>
      </c>
      <c r="E65" s="163">
        <v>5741</v>
      </c>
      <c r="F65" s="163">
        <v>5741</v>
      </c>
      <c r="G65" s="163">
        <v>5741</v>
      </c>
      <c r="H65" s="163">
        <v>5741</v>
      </c>
      <c r="I65" s="158"/>
    </row>
    <row r="66" spans="1:9" ht="15.75" x14ac:dyDescent="0.25">
      <c r="A66" s="95" t="s">
        <v>101</v>
      </c>
      <c r="B66" s="91">
        <v>3816</v>
      </c>
      <c r="C66" s="94">
        <v>3744</v>
      </c>
      <c r="D66" s="47">
        <v>3595</v>
      </c>
      <c r="E66" s="163">
        <v>3489</v>
      </c>
      <c r="F66" s="163">
        <v>3489</v>
      </c>
      <c r="G66" s="163">
        <v>3489</v>
      </c>
      <c r="H66" s="163">
        <v>3489</v>
      </c>
      <c r="I66" s="158"/>
    </row>
    <row r="67" spans="1:9" ht="15.75" x14ac:dyDescent="0.25">
      <c r="A67" s="95" t="s">
        <v>102</v>
      </c>
      <c r="B67" s="91">
        <v>1148</v>
      </c>
      <c r="C67" s="94">
        <v>1161</v>
      </c>
      <c r="D67" s="47">
        <v>1228</v>
      </c>
      <c r="E67" s="163">
        <v>1272</v>
      </c>
      <c r="F67" s="163">
        <v>1272</v>
      </c>
      <c r="G67" s="163">
        <v>1272</v>
      </c>
      <c r="H67" s="163">
        <v>1272</v>
      </c>
      <c r="I67" s="158"/>
    </row>
    <row r="68" spans="1:9" ht="15.75" x14ac:dyDescent="0.25">
      <c r="A68" s="95" t="s">
        <v>103</v>
      </c>
      <c r="B68" s="91">
        <v>253</v>
      </c>
      <c r="C68" s="94">
        <v>301</v>
      </c>
      <c r="D68" s="47">
        <v>301</v>
      </c>
      <c r="E68" s="163">
        <v>300</v>
      </c>
      <c r="F68" s="163">
        <v>300</v>
      </c>
      <c r="G68" s="163">
        <v>300</v>
      </c>
      <c r="H68" s="163">
        <v>300</v>
      </c>
      <c r="I68" s="158"/>
    </row>
    <row r="69" spans="1:9" ht="15.75" x14ac:dyDescent="0.25">
      <c r="A69" s="95" t="s">
        <v>104</v>
      </c>
      <c r="B69" s="91">
        <v>7879</v>
      </c>
      <c r="C69" s="94">
        <v>8461</v>
      </c>
      <c r="D69" s="47">
        <v>7689</v>
      </c>
      <c r="E69" s="163">
        <v>8678</v>
      </c>
      <c r="F69" s="163">
        <v>8678</v>
      </c>
      <c r="G69" s="163">
        <v>8678</v>
      </c>
      <c r="H69" s="163">
        <v>8678</v>
      </c>
      <c r="I69" s="158"/>
    </row>
    <row r="70" spans="1:9" ht="15.75" x14ac:dyDescent="0.25">
      <c r="A70" s="95" t="s">
        <v>105</v>
      </c>
      <c r="B70" s="237">
        <v>2849</v>
      </c>
      <c r="C70" s="238">
        <v>2615</v>
      </c>
      <c r="D70" s="47">
        <v>2595</v>
      </c>
      <c r="E70" s="163">
        <v>2550</v>
      </c>
      <c r="F70" s="163">
        <v>2550</v>
      </c>
      <c r="G70" s="163">
        <v>2550</v>
      </c>
      <c r="H70" s="163">
        <v>2550</v>
      </c>
      <c r="I70" s="158"/>
    </row>
    <row r="71" spans="1:9" ht="15.75" x14ac:dyDescent="0.25">
      <c r="A71" s="95" t="s">
        <v>106</v>
      </c>
      <c r="B71" s="91">
        <v>1117</v>
      </c>
      <c r="C71" s="94">
        <v>1196</v>
      </c>
      <c r="D71" s="47">
        <v>1325</v>
      </c>
      <c r="E71" s="163">
        <v>1328</v>
      </c>
      <c r="F71" s="163">
        <v>1328</v>
      </c>
      <c r="G71" s="163">
        <v>1328</v>
      </c>
      <c r="H71" s="163">
        <v>1328</v>
      </c>
      <c r="I71" s="158"/>
    </row>
    <row r="72" spans="1:9" ht="15.75" x14ac:dyDescent="0.25">
      <c r="A72" s="95" t="s">
        <v>107</v>
      </c>
      <c r="B72" s="91">
        <v>269</v>
      </c>
      <c r="C72" s="94">
        <v>597</v>
      </c>
      <c r="D72" s="47">
        <v>654</v>
      </c>
      <c r="E72" s="163">
        <v>630</v>
      </c>
      <c r="F72" s="163">
        <v>630</v>
      </c>
      <c r="G72" s="163">
        <v>630</v>
      </c>
      <c r="H72" s="163">
        <v>630</v>
      </c>
      <c r="I72" s="158"/>
    </row>
    <row r="73" spans="1:9" ht="16.5" thickBot="1" x14ac:dyDescent="0.3">
      <c r="A73" s="95" t="s">
        <v>323</v>
      </c>
      <c r="B73" s="239">
        <v>-719</v>
      </c>
      <c r="C73" s="240">
        <v>-1919</v>
      </c>
      <c r="D73" s="56">
        <v>-2854</v>
      </c>
      <c r="E73" s="162">
        <v>-1837</v>
      </c>
      <c r="F73" s="162">
        <v>-1837</v>
      </c>
      <c r="G73" s="162">
        <v>-1837</v>
      </c>
      <c r="H73" s="162">
        <v>-1837</v>
      </c>
      <c r="I73" s="158"/>
    </row>
    <row r="74" spans="1:9" ht="16.5" thickBot="1" x14ac:dyDescent="0.3">
      <c r="A74" s="52" t="s">
        <v>108</v>
      </c>
      <c r="B74" s="71">
        <f>SUM(B65:B73)</f>
        <v>18026</v>
      </c>
      <c r="C74" s="71">
        <f t="shared" ref="C74:H74" si="6">SUM(C65:C73)</f>
        <v>21492</v>
      </c>
      <c r="D74" s="71">
        <f t="shared" si="6"/>
        <v>20605</v>
      </c>
      <c r="E74" s="71">
        <f t="shared" si="6"/>
        <v>22151</v>
      </c>
      <c r="F74" s="71">
        <f t="shared" si="6"/>
        <v>22151</v>
      </c>
      <c r="G74" s="71">
        <f t="shared" si="6"/>
        <v>22151</v>
      </c>
      <c r="H74" s="71">
        <f t="shared" si="6"/>
        <v>22151</v>
      </c>
      <c r="I74" s="158"/>
    </row>
    <row r="75" spans="1:9" ht="16.5" thickBot="1" x14ac:dyDescent="0.3">
      <c r="A75" s="52" t="s">
        <v>109</v>
      </c>
      <c r="B75" s="71">
        <v>2842</v>
      </c>
      <c r="C75" s="71">
        <v>3367</v>
      </c>
      <c r="D75" s="71">
        <v>3931</v>
      </c>
      <c r="E75" s="71">
        <v>3690</v>
      </c>
      <c r="F75" s="71">
        <v>3690</v>
      </c>
      <c r="G75" s="71">
        <v>3690</v>
      </c>
      <c r="H75" s="71">
        <v>3690</v>
      </c>
      <c r="I75" s="158"/>
    </row>
    <row r="76" spans="1:9" ht="15.75" x14ac:dyDescent="0.25">
      <c r="A76" s="97" t="s">
        <v>110</v>
      </c>
      <c r="B76" s="47">
        <v>3955</v>
      </c>
      <c r="C76" s="47">
        <v>3152</v>
      </c>
      <c r="D76" s="47">
        <v>4344</v>
      </c>
      <c r="E76" s="163">
        <v>4239</v>
      </c>
      <c r="F76" s="163">
        <v>4239</v>
      </c>
      <c r="G76" s="163">
        <v>4239</v>
      </c>
      <c r="H76" s="163">
        <v>4239</v>
      </c>
      <c r="I76" s="158"/>
    </row>
    <row r="77" spans="1:9" ht="16.5" thickBot="1" x14ac:dyDescent="0.3">
      <c r="A77" s="96" t="s">
        <v>111</v>
      </c>
      <c r="B77" s="47">
        <v>4216</v>
      </c>
      <c r="C77" s="47">
        <v>4525</v>
      </c>
      <c r="D77" s="47">
        <v>7476</v>
      </c>
      <c r="E77" s="163">
        <v>7324</v>
      </c>
      <c r="F77" s="163">
        <v>6894</v>
      </c>
      <c r="G77" s="163">
        <v>6894</v>
      </c>
      <c r="H77" s="163">
        <v>6894</v>
      </c>
      <c r="I77" s="158"/>
    </row>
    <row r="78" spans="1:9" ht="16.5" thickBot="1" x14ac:dyDescent="0.3">
      <c r="A78" s="52" t="s">
        <v>112</v>
      </c>
      <c r="B78" s="71">
        <f>SUM(B76:B77)</f>
        <v>8171</v>
      </c>
      <c r="C78" s="71">
        <f t="shared" ref="C78:H78" si="7">SUM(C76:C77)</f>
        <v>7677</v>
      </c>
      <c r="D78" s="71">
        <f t="shared" si="7"/>
        <v>11820</v>
      </c>
      <c r="E78" s="71">
        <f t="shared" si="7"/>
        <v>11563</v>
      </c>
      <c r="F78" s="71">
        <f t="shared" si="7"/>
        <v>11133</v>
      </c>
      <c r="G78" s="71">
        <f t="shared" si="7"/>
        <v>11133</v>
      </c>
      <c r="H78" s="71">
        <f t="shared" si="7"/>
        <v>11133</v>
      </c>
      <c r="I78" s="158"/>
    </row>
    <row r="79" spans="1:9" ht="15.75" x14ac:dyDescent="0.25">
      <c r="A79" s="55" t="s">
        <v>63</v>
      </c>
      <c r="B79" s="47">
        <v>11256</v>
      </c>
      <c r="C79" s="47">
        <v>13095</v>
      </c>
      <c r="D79" s="47">
        <v>13427</v>
      </c>
      <c r="E79" s="163">
        <v>14344</v>
      </c>
      <c r="F79" s="163">
        <v>12310</v>
      </c>
      <c r="G79" s="163">
        <v>10528</v>
      </c>
      <c r="H79" s="163">
        <v>10528</v>
      </c>
      <c r="I79" s="158"/>
    </row>
    <row r="80" spans="1:9" ht="16.5" thickBot="1" x14ac:dyDescent="0.3">
      <c r="A80" s="73" t="s">
        <v>113</v>
      </c>
      <c r="B80" s="47">
        <v>13708</v>
      </c>
      <c r="C80" s="47">
        <v>10138</v>
      </c>
      <c r="D80" s="47">
        <v>9767</v>
      </c>
      <c r="E80" s="163">
        <v>9593</v>
      </c>
      <c r="F80" s="163">
        <v>9153</v>
      </c>
      <c r="G80" s="163">
        <v>9153</v>
      </c>
      <c r="H80" s="163">
        <v>9168</v>
      </c>
      <c r="I80" s="158"/>
    </row>
    <row r="81" spans="1:9" ht="16.5" thickBot="1" x14ac:dyDescent="0.3">
      <c r="A81" s="52" t="s">
        <v>114</v>
      </c>
      <c r="B81" s="71">
        <f>SUM(B79:B80)</f>
        <v>24964</v>
      </c>
      <c r="C81" s="71">
        <f t="shared" ref="C81:H81" si="8">SUM(C79:C80)</f>
        <v>23233</v>
      </c>
      <c r="D81" s="71">
        <f t="shared" si="8"/>
        <v>23194</v>
      </c>
      <c r="E81" s="71">
        <f t="shared" si="8"/>
        <v>23937</v>
      </c>
      <c r="F81" s="71">
        <f t="shared" si="8"/>
        <v>21463</v>
      </c>
      <c r="G81" s="71">
        <f t="shared" si="8"/>
        <v>19681</v>
      </c>
      <c r="H81" s="71">
        <f t="shared" si="8"/>
        <v>19696</v>
      </c>
      <c r="I81" s="158"/>
    </row>
    <row r="82" spans="1:9" ht="15.75" x14ac:dyDescent="0.25">
      <c r="A82" s="230" t="s">
        <v>324</v>
      </c>
      <c r="B82" s="233">
        <v>-9527</v>
      </c>
      <c r="C82" s="233">
        <v>-3718</v>
      </c>
      <c r="D82" s="233">
        <v>-2161</v>
      </c>
      <c r="E82" s="233">
        <v>0</v>
      </c>
      <c r="F82" s="233">
        <v>0</v>
      </c>
      <c r="G82" s="233">
        <v>0</v>
      </c>
      <c r="H82" s="233">
        <v>0</v>
      </c>
      <c r="I82" s="158"/>
    </row>
    <row r="83" spans="1:9" ht="15.75" x14ac:dyDescent="0.25">
      <c r="A83" s="77" t="s">
        <v>325</v>
      </c>
      <c r="B83" s="78">
        <v>0</v>
      </c>
      <c r="C83" s="78">
        <v>0</v>
      </c>
      <c r="D83" s="78">
        <v>733</v>
      </c>
      <c r="E83" s="78">
        <v>0</v>
      </c>
      <c r="F83" s="78">
        <v>0</v>
      </c>
      <c r="G83" s="78">
        <v>0</v>
      </c>
      <c r="H83" s="78">
        <v>0</v>
      </c>
      <c r="I83" s="158"/>
    </row>
    <row r="84" spans="1:9" ht="15.75" x14ac:dyDescent="0.25">
      <c r="A84" s="77" t="s">
        <v>326</v>
      </c>
      <c r="B84" s="78">
        <v>252</v>
      </c>
      <c r="C84" s="78">
        <v>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158"/>
    </row>
    <row r="85" spans="1:9" ht="15.75" x14ac:dyDescent="0.25">
      <c r="A85" s="77" t="s">
        <v>327</v>
      </c>
      <c r="B85" s="162">
        <v>-10</v>
      </c>
      <c r="C85" s="162">
        <v>-10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158"/>
    </row>
    <row r="86" spans="1:9" ht="15.75" x14ac:dyDescent="0.25">
      <c r="A86" s="77" t="s">
        <v>39</v>
      </c>
      <c r="B86" s="162">
        <v>-2592</v>
      </c>
      <c r="C86" s="162">
        <v>-2373</v>
      </c>
      <c r="D86" s="162">
        <v>-2480</v>
      </c>
      <c r="E86" s="162">
        <v>-2500</v>
      </c>
      <c r="F86" s="162">
        <v>-3600</v>
      </c>
      <c r="G86" s="162">
        <v>-4120</v>
      </c>
      <c r="H86" s="162">
        <v>-4010</v>
      </c>
      <c r="I86" s="158"/>
    </row>
    <row r="87" spans="1:9" ht="15.75" x14ac:dyDescent="0.25">
      <c r="A87" s="77" t="s">
        <v>328</v>
      </c>
      <c r="B87" s="162">
        <v>-294</v>
      </c>
      <c r="C87" s="162">
        <v>-294</v>
      </c>
      <c r="D87" s="162">
        <v>-294</v>
      </c>
      <c r="E87" s="162">
        <v>-294</v>
      </c>
      <c r="F87" s="162">
        <v>-294</v>
      </c>
      <c r="G87" s="162">
        <v>-294</v>
      </c>
      <c r="H87" s="162">
        <v>-294</v>
      </c>
      <c r="I87" s="158"/>
    </row>
    <row r="88" spans="1:9" ht="15.75" x14ac:dyDescent="0.25">
      <c r="A88" s="77" t="s">
        <v>329</v>
      </c>
      <c r="B88" s="78">
        <v>10695</v>
      </c>
      <c r="C88" s="78">
        <v>11187</v>
      </c>
      <c r="D88" s="78">
        <v>11110</v>
      </c>
      <c r="E88" s="78">
        <v>10976</v>
      </c>
      <c r="F88" s="78">
        <v>10976</v>
      </c>
      <c r="G88" s="78">
        <v>10976</v>
      </c>
      <c r="H88" s="78">
        <v>10976</v>
      </c>
      <c r="I88" s="158"/>
    </row>
    <row r="89" spans="1:9" ht="15.75" x14ac:dyDescent="0.25">
      <c r="A89" s="77" t="s">
        <v>331</v>
      </c>
      <c r="B89" s="78">
        <v>0</v>
      </c>
      <c r="C89" s="78">
        <v>0</v>
      </c>
      <c r="D89" s="78">
        <v>0</v>
      </c>
      <c r="E89" s="78"/>
      <c r="F89" s="78"/>
      <c r="G89" s="78"/>
      <c r="H89" s="78"/>
      <c r="I89" s="158"/>
    </row>
    <row r="90" spans="1:9" ht="15.75" x14ac:dyDescent="0.25">
      <c r="A90" s="77" t="s">
        <v>332</v>
      </c>
      <c r="B90" s="78">
        <v>51</v>
      </c>
      <c r="C90" s="78">
        <v>37</v>
      </c>
      <c r="D90" s="78">
        <v>367</v>
      </c>
      <c r="E90" s="78">
        <v>182</v>
      </c>
      <c r="F90" s="78">
        <v>136</v>
      </c>
      <c r="G90" s="78">
        <v>103</v>
      </c>
      <c r="H90" s="78">
        <v>108</v>
      </c>
      <c r="I90" s="158"/>
    </row>
    <row r="91" spans="1:9" ht="15.75" x14ac:dyDescent="0.25">
      <c r="A91" s="77" t="s">
        <v>333</v>
      </c>
      <c r="B91" s="78">
        <v>0</v>
      </c>
      <c r="C91" s="78">
        <v>0</v>
      </c>
      <c r="D91" s="78">
        <v>1457</v>
      </c>
      <c r="E91" s="78">
        <v>5800</v>
      </c>
      <c r="F91" s="78">
        <v>7150</v>
      </c>
      <c r="G91" s="78">
        <v>7150</v>
      </c>
      <c r="H91" s="78">
        <v>7150</v>
      </c>
      <c r="I91" s="158"/>
    </row>
    <row r="92" spans="1:9" ht="16.5" thickBot="1" x14ac:dyDescent="0.3">
      <c r="A92" s="77" t="s">
        <v>334</v>
      </c>
      <c r="B92" s="78">
        <v>258</v>
      </c>
      <c r="C92" s="78">
        <v>0</v>
      </c>
      <c r="D92" s="78">
        <v>0</v>
      </c>
      <c r="E92" s="78"/>
      <c r="F92" s="78"/>
      <c r="G92" s="78"/>
      <c r="H92" s="78"/>
      <c r="I92" s="158"/>
    </row>
    <row r="93" spans="1:9" ht="16.5" thickBot="1" x14ac:dyDescent="0.3">
      <c r="A93" s="52" t="s">
        <v>330</v>
      </c>
      <c r="B93" s="57">
        <f t="shared" ref="B93:H93" si="9">SUM(B82:B92)</f>
        <v>-1167</v>
      </c>
      <c r="C93" s="71">
        <f t="shared" si="9"/>
        <v>4829</v>
      </c>
      <c r="D93" s="71">
        <f t="shared" si="9"/>
        <v>8732</v>
      </c>
      <c r="E93" s="71">
        <f t="shared" si="9"/>
        <v>14164</v>
      </c>
      <c r="F93" s="71">
        <f t="shared" si="9"/>
        <v>14368</v>
      </c>
      <c r="G93" s="71">
        <f t="shared" si="9"/>
        <v>13815</v>
      </c>
      <c r="H93" s="71">
        <f t="shared" si="9"/>
        <v>13930</v>
      </c>
      <c r="I93" s="158"/>
    </row>
    <row r="94" spans="1:9" ht="16.5" thickBot="1" x14ac:dyDescent="0.3">
      <c r="A94" s="58" t="s">
        <v>115</v>
      </c>
      <c r="B94" s="59">
        <f>SUM(B15,B24,B41,B44,B48,B52,B74,B75,,B78,B81,B93)</f>
        <v>202285</v>
      </c>
      <c r="C94" s="59">
        <f t="shared" ref="C94:H94" si="10">SUM(C15,C24,C41,C44,C48,C52,C74,C75,,C78,C81,C93)</f>
        <v>216405</v>
      </c>
      <c r="D94" s="59">
        <f t="shared" si="10"/>
        <v>237813</v>
      </c>
      <c r="E94" s="59">
        <f t="shared" si="10"/>
        <v>246845</v>
      </c>
      <c r="F94" s="59">
        <f t="shared" si="10"/>
        <v>243547</v>
      </c>
      <c r="G94" s="59">
        <f t="shared" si="10"/>
        <v>241262</v>
      </c>
      <c r="H94" s="59">
        <f t="shared" si="10"/>
        <v>241782</v>
      </c>
      <c r="I94" s="158"/>
    </row>
    <row r="95" spans="1:9" ht="15.75" x14ac:dyDescent="0.25">
      <c r="A95" s="158"/>
      <c r="B95" s="158"/>
      <c r="C95" s="158"/>
      <c r="D95" s="158"/>
      <c r="E95" s="158"/>
      <c r="F95" s="158"/>
      <c r="G95" s="158"/>
      <c r="H95" s="158"/>
      <c r="I95" s="158"/>
    </row>
    <row r="96" spans="1:9" ht="15.75" x14ac:dyDescent="0.25">
      <c r="A96" s="158"/>
      <c r="B96" s="158"/>
      <c r="C96" s="158"/>
      <c r="D96" s="158"/>
      <c r="E96" s="158"/>
      <c r="F96" s="158"/>
      <c r="G96" s="158"/>
      <c r="H96" s="158"/>
      <c r="I96" s="158"/>
    </row>
    <row r="97" spans="1:9" ht="15.75" x14ac:dyDescent="0.25">
      <c r="A97" s="158"/>
      <c r="B97" s="158"/>
      <c r="C97" s="158"/>
      <c r="D97" s="158"/>
      <c r="E97" s="158"/>
      <c r="F97" s="158"/>
      <c r="G97" s="158"/>
      <c r="H97" s="158"/>
      <c r="I97" s="158"/>
    </row>
    <row r="98" spans="1:9" ht="15.75" x14ac:dyDescent="0.25">
      <c r="A98" s="158"/>
      <c r="B98" s="158"/>
      <c r="C98" s="158"/>
      <c r="D98" s="158"/>
      <c r="E98" s="158"/>
      <c r="F98" s="158"/>
      <c r="G98" s="158"/>
      <c r="H98" s="158"/>
      <c r="I98" s="158"/>
    </row>
  </sheetData>
  <mergeCells count="3">
    <mergeCell ref="E3:H3"/>
    <mergeCell ref="E34:H34"/>
    <mergeCell ref="E63:H6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80"/>
  <sheetViews>
    <sheetView zoomScaleNormal="100" workbookViewId="0">
      <pane ySplit="4" topLeftCell="A57" activePane="bottomLeft" state="frozen"/>
      <selection pane="bottomLeft" activeCell="J79" sqref="J79"/>
    </sheetView>
  </sheetViews>
  <sheetFormatPr baseColWidth="10" defaultRowHeight="15" x14ac:dyDescent="0.25"/>
  <cols>
    <col min="1" max="1" width="37.140625" style="190" customWidth="1"/>
    <col min="2" max="3" width="10.42578125" style="190" customWidth="1"/>
    <col min="4" max="4" width="10.28515625" style="190" customWidth="1"/>
    <col min="5" max="7" width="10.7109375" style="190" customWidth="1"/>
    <col min="8" max="8" width="10.42578125" style="190" customWidth="1"/>
    <col min="9" max="16384" width="11.42578125" style="190"/>
  </cols>
  <sheetData>
    <row r="1" spans="1:9" ht="21" customHeight="1" x14ac:dyDescent="0.3">
      <c r="A1" s="2" t="s">
        <v>320</v>
      </c>
      <c r="B1" s="2"/>
    </row>
    <row r="3" spans="1:9" ht="15.75" x14ac:dyDescent="0.25">
      <c r="A3" s="39" t="s">
        <v>24</v>
      </c>
      <c r="B3" s="40" t="s">
        <v>26</v>
      </c>
      <c r="C3" s="40" t="s">
        <v>26</v>
      </c>
      <c r="D3" s="40" t="s">
        <v>27</v>
      </c>
      <c r="E3" s="244" t="s">
        <v>25</v>
      </c>
      <c r="F3" s="245"/>
      <c r="G3" s="245"/>
      <c r="H3" s="246"/>
    </row>
    <row r="4" spans="1:9" ht="15.75" x14ac:dyDescent="0.25">
      <c r="A4" s="41"/>
      <c r="B4" s="42">
        <v>2011</v>
      </c>
      <c r="C4" s="42">
        <v>2012</v>
      </c>
      <c r="D4" s="42" t="s">
        <v>124</v>
      </c>
      <c r="E4" s="43">
        <v>2014</v>
      </c>
      <c r="F4" s="43">
        <v>2015</v>
      </c>
      <c r="G4" s="43">
        <v>2016</v>
      </c>
      <c r="H4" s="43">
        <v>2017</v>
      </c>
    </row>
    <row r="5" spans="1:9" ht="15.75" x14ac:dyDescent="0.25">
      <c r="A5" s="50" t="s">
        <v>67</v>
      </c>
      <c r="B5" s="95"/>
      <c r="C5" s="95"/>
      <c r="D5" s="95"/>
      <c r="E5" s="95"/>
      <c r="F5" s="95"/>
      <c r="G5" s="95"/>
      <c r="H5" s="95"/>
      <c r="I5" s="158"/>
    </row>
    <row r="6" spans="1:9" ht="15.75" x14ac:dyDescent="0.25">
      <c r="A6" s="50"/>
      <c r="B6" s="70"/>
      <c r="C6" s="70"/>
      <c r="D6" s="70"/>
      <c r="E6" s="70"/>
      <c r="F6" s="70"/>
      <c r="G6" s="70"/>
      <c r="H6" s="70"/>
      <c r="I6" s="158"/>
    </row>
    <row r="7" spans="1:9" ht="15.75" x14ac:dyDescent="0.25">
      <c r="A7" s="95" t="s">
        <v>69</v>
      </c>
      <c r="B7" s="70">
        <v>2609</v>
      </c>
      <c r="C7" s="70">
        <v>2184</v>
      </c>
      <c r="D7" s="70">
        <v>2449</v>
      </c>
      <c r="E7" s="78">
        <v>2519</v>
      </c>
      <c r="F7" s="78">
        <v>2519</v>
      </c>
      <c r="G7" s="78">
        <v>2519</v>
      </c>
      <c r="H7" s="78">
        <v>2519</v>
      </c>
      <c r="I7" s="158"/>
    </row>
    <row r="8" spans="1:9" ht="15.75" x14ac:dyDescent="0.25">
      <c r="A8" s="95" t="s">
        <v>70</v>
      </c>
      <c r="B8" s="70">
        <v>2461</v>
      </c>
      <c r="C8" s="70">
        <v>2593</v>
      </c>
      <c r="D8" s="70">
        <v>2899</v>
      </c>
      <c r="E8" s="78">
        <v>3168</v>
      </c>
      <c r="F8" s="78">
        <v>3066</v>
      </c>
      <c r="G8" s="78">
        <v>3066</v>
      </c>
      <c r="H8" s="78">
        <v>3066</v>
      </c>
      <c r="I8" s="158"/>
    </row>
    <row r="9" spans="1:9" ht="15.75" x14ac:dyDescent="0.25">
      <c r="A9" s="95" t="s">
        <v>71</v>
      </c>
      <c r="B9" s="70">
        <v>2950</v>
      </c>
      <c r="C9" s="70">
        <v>2653</v>
      </c>
      <c r="D9" s="70">
        <v>3259</v>
      </c>
      <c r="E9" s="78">
        <v>4018</v>
      </c>
      <c r="F9" s="78">
        <v>3672</v>
      </c>
      <c r="G9" s="78">
        <v>3672</v>
      </c>
      <c r="H9" s="78">
        <v>3672</v>
      </c>
      <c r="I9" s="158"/>
    </row>
    <row r="10" spans="1:9" ht="15.75" x14ac:dyDescent="0.25">
      <c r="A10" s="95" t="s">
        <v>72</v>
      </c>
      <c r="B10" s="70">
        <v>4618</v>
      </c>
      <c r="C10" s="70">
        <v>4539</v>
      </c>
      <c r="D10" s="70">
        <v>5250</v>
      </c>
      <c r="E10" s="78">
        <v>5285</v>
      </c>
      <c r="F10" s="78">
        <v>5285</v>
      </c>
      <c r="G10" s="78">
        <v>5285</v>
      </c>
      <c r="H10" s="78">
        <v>5285</v>
      </c>
      <c r="I10" s="158"/>
    </row>
    <row r="11" spans="1:9" ht="15.75" x14ac:dyDescent="0.25">
      <c r="A11" s="95" t="s">
        <v>73</v>
      </c>
      <c r="B11" s="70">
        <v>4232</v>
      </c>
      <c r="C11" s="70">
        <v>4528</v>
      </c>
      <c r="D11" s="70">
        <v>4779</v>
      </c>
      <c r="E11" s="78">
        <v>4640</v>
      </c>
      <c r="F11" s="78">
        <v>4640</v>
      </c>
      <c r="G11" s="78">
        <v>4640</v>
      </c>
      <c r="H11" s="78">
        <v>4640</v>
      </c>
      <c r="I11" s="158"/>
    </row>
    <row r="12" spans="1:9" ht="15.75" x14ac:dyDescent="0.25">
      <c r="A12" s="95" t="s">
        <v>321</v>
      </c>
      <c r="B12" s="70">
        <v>306</v>
      </c>
      <c r="C12" s="70">
        <v>338</v>
      </c>
      <c r="D12" s="70">
        <v>869</v>
      </c>
      <c r="E12" s="78">
        <v>0</v>
      </c>
      <c r="F12" s="78">
        <v>0</v>
      </c>
      <c r="G12" s="78">
        <v>0</v>
      </c>
      <c r="H12" s="78">
        <v>0</v>
      </c>
      <c r="I12" s="158"/>
    </row>
    <row r="13" spans="1:9" ht="15.75" x14ac:dyDescent="0.25">
      <c r="A13" s="95" t="s">
        <v>74</v>
      </c>
      <c r="B13" s="70">
        <v>3011</v>
      </c>
      <c r="C13" s="70">
        <v>3353</v>
      </c>
      <c r="D13" s="70">
        <v>3261</v>
      </c>
      <c r="E13" s="78">
        <v>3523</v>
      </c>
      <c r="F13" s="78">
        <v>3523</v>
      </c>
      <c r="G13" s="78">
        <v>3523</v>
      </c>
      <c r="H13" s="78">
        <v>3523</v>
      </c>
      <c r="I13" s="158"/>
    </row>
    <row r="14" spans="1:9" ht="16.5" thickBot="1" x14ac:dyDescent="0.3">
      <c r="A14" s="95" t="s">
        <v>75</v>
      </c>
      <c r="B14" s="70">
        <v>3285</v>
      </c>
      <c r="C14" s="70">
        <v>3368</v>
      </c>
      <c r="D14" s="70">
        <v>3967</v>
      </c>
      <c r="E14" s="78">
        <v>4636</v>
      </c>
      <c r="F14" s="78">
        <v>5186</v>
      </c>
      <c r="G14" s="78">
        <v>5236</v>
      </c>
      <c r="H14" s="78">
        <v>5626</v>
      </c>
      <c r="I14" s="158"/>
    </row>
    <row r="15" spans="1:9" ht="16.5" thickBot="1" x14ac:dyDescent="0.3">
      <c r="A15" s="52" t="s">
        <v>68</v>
      </c>
      <c r="B15" s="71">
        <f t="shared" ref="B15:H15" si="0">SUM(B7:B14)</f>
        <v>23472</v>
      </c>
      <c r="C15" s="71">
        <f t="shared" si="0"/>
        <v>23556</v>
      </c>
      <c r="D15" s="71">
        <f t="shared" si="0"/>
        <v>26733</v>
      </c>
      <c r="E15" s="71">
        <f t="shared" si="0"/>
        <v>27789</v>
      </c>
      <c r="F15" s="71">
        <f t="shared" si="0"/>
        <v>27891</v>
      </c>
      <c r="G15" s="71">
        <f t="shared" si="0"/>
        <v>27941</v>
      </c>
      <c r="H15" s="71">
        <f t="shared" si="0"/>
        <v>28331</v>
      </c>
      <c r="I15" s="158"/>
    </row>
    <row r="16" spans="1:9" ht="15.75" x14ac:dyDescent="0.25">
      <c r="A16" s="95" t="s">
        <v>76</v>
      </c>
      <c r="B16" s="47">
        <v>5228</v>
      </c>
      <c r="C16" s="47">
        <v>5260</v>
      </c>
      <c r="D16" s="47">
        <v>4730</v>
      </c>
      <c r="E16" s="163">
        <v>4193</v>
      </c>
      <c r="F16" s="163">
        <v>3743</v>
      </c>
      <c r="G16" s="163">
        <v>3743</v>
      </c>
      <c r="H16" s="163">
        <v>3743</v>
      </c>
      <c r="I16" s="158"/>
    </row>
    <row r="17" spans="1:9" ht="15.75" x14ac:dyDescent="0.25">
      <c r="A17" s="95" t="s">
        <v>77</v>
      </c>
      <c r="B17" s="47">
        <v>1053</v>
      </c>
      <c r="C17" s="56">
        <v>-12</v>
      </c>
      <c r="D17" s="47">
        <v>0</v>
      </c>
      <c r="E17" s="163">
        <v>0</v>
      </c>
      <c r="F17" s="163">
        <v>0</v>
      </c>
      <c r="G17" s="163">
        <v>0</v>
      </c>
      <c r="H17" s="163">
        <v>0</v>
      </c>
      <c r="I17" s="158"/>
    </row>
    <row r="18" spans="1:9" ht="15.75" x14ac:dyDescent="0.25">
      <c r="A18" s="95" t="s">
        <v>78</v>
      </c>
      <c r="B18" s="47">
        <v>3809</v>
      </c>
      <c r="C18" s="47">
        <v>3847</v>
      </c>
      <c r="D18" s="47">
        <v>3881</v>
      </c>
      <c r="E18" s="163">
        <v>4133</v>
      </c>
      <c r="F18" s="163">
        <v>4133</v>
      </c>
      <c r="G18" s="163">
        <v>4133</v>
      </c>
      <c r="H18" s="163">
        <v>4133</v>
      </c>
      <c r="I18" s="158"/>
    </row>
    <row r="19" spans="1:9" ht="15.75" x14ac:dyDescent="0.25">
      <c r="A19" s="95" t="s">
        <v>79</v>
      </c>
      <c r="B19" s="47">
        <v>22716</v>
      </c>
      <c r="C19" s="47">
        <v>23063</v>
      </c>
      <c r="D19" s="47">
        <v>25351</v>
      </c>
      <c r="E19" s="163">
        <v>26100</v>
      </c>
      <c r="F19" s="163">
        <v>26100</v>
      </c>
      <c r="G19" s="163">
        <v>26100</v>
      </c>
      <c r="H19" s="163">
        <v>26100</v>
      </c>
      <c r="I19" s="158"/>
    </row>
    <row r="20" spans="1:9" ht="15.75" x14ac:dyDescent="0.25">
      <c r="A20" s="95" t="s">
        <v>80</v>
      </c>
      <c r="B20" s="47">
        <v>4048</v>
      </c>
      <c r="C20" s="47">
        <v>4015</v>
      </c>
      <c r="D20" s="47">
        <v>4033</v>
      </c>
      <c r="E20" s="163">
        <v>4132</v>
      </c>
      <c r="F20" s="163">
        <v>4132</v>
      </c>
      <c r="G20" s="163">
        <v>4132</v>
      </c>
      <c r="H20" s="163">
        <v>4132</v>
      </c>
      <c r="I20" s="158"/>
    </row>
    <row r="21" spans="1:9" ht="15.75" x14ac:dyDescent="0.25">
      <c r="A21" s="95" t="s">
        <v>81</v>
      </c>
      <c r="B21" s="47">
        <v>8562</v>
      </c>
      <c r="C21" s="47">
        <v>8519</v>
      </c>
      <c r="D21" s="47">
        <v>8809</v>
      </c>
      <c r="E21" s="163">
        <v>8794</v>
      </c>
      <c r="F21" s="163">
        <v>8794</v>
      </c>
      <c r="G21" s="163">
        <v>8794</v>
      </c>
      <c r="H21" s="163">
        <v>8794</v>
      </c>
      <c r="I21" s="158"/>
    </row>
    <row r="22" spans="1:9" ht="15.75" x14ac:dyDescent="0.25">
      <c r="A22" s="95" t="s">
        <v>322</v>
      </c>
      <c r="B22" s="47">
        <v>365</v>
      </c>
      <c r="C22" s="47">
        <v>1386</v>
      </c>
      <c r="D22" s="47">
        <v>1435</v>
      </c>
      <c r="E22" s="163">
        <v>1866</v>
      </c>
      <c r="F22" s="163">
        <v>1866</v>
      </c>
      <c r="G22" s="163">
        <v>1866</v>
      </c>
      <c r="H22" s="163">
        <v>1866</v>
      </c>
      <c r="I22" s="158"/>
    </row>
    <row r="23" spans="1:9" ht="16.5" thickBot="1" x14ac:dyDescent="0.3">
      <c r="A23" s="95" t="s">
        <v>278</v>
      </c>
      <c r="B23" s="47">
        <v>1102</v>
      </c>
      <c r="C23" s="47">
        <v>1062</v>
      </c>
      <c r="D23" s="47">
        <v>1100</v>
      </c>
      <c r="E23" s="163">
        <v>1048</v>
      </c>
      <c r="F23" s="163">
        <v>1048</v>
      </c>
      <c r="G23" s="163">
        <v>1048</v>
      </c>
      <c r="H23" s="163">
        <v>1048</v>
      </c>
      <c r="I23" s="158"/>
    </row>
    <row r="24" spans="1:9" ht="16.5" thickBot="1" x14ac:dyDescent="0.3">
      <c r="A24" s="52" t="s">
        <v>82</v>
      </c>
      <c r="B24" s="71">
        <f t="shared" ref="B24:H24" si="1">SUM(B16:B23)</f>
        <v>46883</v>
      </c>
      <c r="C24" s="71">
        <f t="shared" si="1"/>
        <v>47140</v>
      </c>
      <c r="D24" s="71">
        <f t="shared" si="1"/>
        <v>49339</v>
      </c>
      <c r="E24" s="71">
        <f t="shared" si="1"/>
        <v>50266</v>
      </c>
      <c r="F24" s="71">
        <f t="shared" si="1"/>
        <v>49816</v>
      </c>
      <c r="G24" s="71">
        <f t="shared" si="1"/>
        <v>49816</v>
      </c>
      <c r="H24" s="71">
        <f t="shared" si="1"/>
        <v>49816</v>
      </c>
      <c r="I24" s="158"/>
    </row>
    <row r="25" spans="1:9" ht="15.75" x14ac:dyDescent="0.25">
      <c r="A25" s="77" t="s">
        <v>88</v>
      </c>
      <c r="B25" s="78">
        <v>2812</v>
      </c>
      <c r="C25" s="78">
        <v>3590</v>
      </c>
      <c r="D25" s="78">
        <v>4499</v>
      </c>
      <c r="E25" s="78">
        <v>4912</v>
      </c>
      <c r="F25" s="78">
        <v>4842</v>
      </c>
      <c r="G25" s="78">
        <v>4842</v>
      </c>
      <c r="H25" s="78">
        <v>4842</v>
      </c>
      <c r="I25" s="158"/>
    </row>
    <row r="26" spans="1:9" ht="15.75" x14ac:dyDescent="0.25">
      <c r="A26" s="95" t="s">
        <v>83</v>
      </c>
      <c r="B26" s="76">
        <v>2397</v>
      </c>
      <c r="C26" s="47">
        <v>2856</v>
      </c>
      <c r="D26" s="47">
        <v>3278</v>
      </c>
      <c r="E26" s="163">
        <v>3321</v>
      </c>
      <c r="F26" s="163">
        <v>3321</v>
      </c>
      <c r="G26" s="163">
        <v>3321</v>
      </c>
      <c r="H26" s="163">
        <v>3321</v>
      </c>
      <c r="I26" s="158"/>
    </row>
    <row r="27" spans="1:9" ht="15.75" x14ac:dyDescent="0.25">
      <c r="A27" s="95" t="s">
        <v>84</v>
      </c>
      <c r="B27" s="47">
        <v>1651</v>
      </c>
      <c r="C27" s="47">
        <v>1798</v>
      </c>
      <c r="D27" s="47">
        <v>2297</v>
      </c>
      <c r="E27" s="163">
        <v>2154</v>
      </c>
      <c r="F27" s="163">
        <v>2154</v>
      </c>
      <c r="G27" s="163">
        <v>2154</v>
      </c>
      <c r="H27" s="163">
        <v>2154</v>
      </c>
      <c r="I27" s="158"/>
    </row>
    <row r="28" spans="1:9" ht="15.75" x14ac:dyDescent="0.25">
      <c r="A28" s="95" t="s">
        <v>85</v>
      </c>
      <c r="B28" s="47">
        <v>4724</v>
      </c>
      <c r="C28" s="47">
        <v>4947</v>
      </c>
      <c r="D28" s="47">
        <v>5476</v>
      </c>
      <c r="E28" s="163">
        <v>6131</v>
      </c>
      <c r="F28" s="163">
        <v>6004</v>
      </c>
      <c r="G28" s="163">
        <v>6004</v>
      </c>
      <c r="H28" s="163">
        <v>6004</v>
      </c>
      <c r="I28" s="158"/>
    </row>
    <row r="29" spans="1:9" ht="16.5" thickBot="1" x14ac:dyDescent="0.3">
      <c r="A29" s="95" t="s">
        <v>86</v>
      </c>
      <c r="B29" s="47">
        <v>2710</v>
      </c>
      <c r="C29" s="47">
        <v>3473</v>
      </c>
      <c r="D29" s="47">
        <v>3661</v>
      </c>
      <c r="E29" s="163">
        <v>3375</v>
      </c>
      <c r="F29" s="163">
        <v>3248</v>
      </c>
      <c r="G29" s="163">
        <v>3248</v>
      </c>
      <c r="H29" s="163">
        <v>3248</v>
      </c>
      <c r="I29" s="158"/>
    </row>
    <row r="30" spans="1:9" ht="16.5" thickBot="1" x14ac:dyDescent="0.3">
      <c r="A30" s="52" t="s">
        <v>87</v>
      </c>
      <c r="B30" s="71">
        <f t="shared" ref="B30:H30" si="2">SUM(B25:B29)</f>
        <v>14294</v>
      </c>
      <c r="C30" s="71">
        <f t="shared" si="2"/>
        <v>16664</v>
      </c>
      <c r="D30" s="71">
        <f t="shared" si="2"/>
        <v>19211</v>
      </c>
      <c r="E30" s="71">
        <f t="shared" si="2"/>
        <v>19893</v>
      </c>
      <c r="F30" s="71">
        <f t="shared" si="2"/>
        <v>19569</v>
      </c>
      <c r="G30" s="71">
        <f t="shared" si="2"/>
        <v>19569</v>
      </c>
      <c r="H30" s="71">
        <f t="shared" si="2"/>
        <v>19569</v>
      </c>
      <c r="I30" s="158"/>
    </row>
    <row r="31" spans="1:9" ht="15.75" x14ac:dyDescent="0.25">
      <c r="A31" s="54" t="s">
        <v>89</v>
      </c>
      <c r="B31" s="47">
        <v>12696</v>
      </c>
      <c r="C31" s="47">
        <v>13592</v>
      </c>
      <c r="D31" s="47">
        <v>15397</v>
      </c>
      <c r="E31" s="163">
        <v>16406</v>
      </c>
      <c r="F31" s="163">
        <v>16213</v>
      </c>
      <c r="G31" s="163">
        <v>16213</v>
      </c>
      <c r="H31" s="163">
        <v>16213</v>
      </c>
      <c r="I31" s="158"/>
    </row>
    <row r="32" spans="1:9" ht="16.5" thickBot="1" x14ac:dyDescent="0.3">
      <c r="A32" s="51" t="s">
        <v>90</v>
      </c>
      <c r="B32" s="47">
        <v>7021</v>
      </c>
      <c r="C32" s="47">
        <v>7320</v>
      </c>
      <c r="D32" s="47">
        <v>7797</v>
      </c>
      <c r="E32" s="163">
        <v>7440</v>
      </c>
      <c r="F32" s="163">
        <v>7365</v>
      </c>
      <c r="G32" s="163">
        <v>7365</v>
      </c>
      <c r="H32" s="163">
        <v>7365</v>
      </c>
      <c r="I32" s="158"/>
    </row>
    <row r="33" spans="1:14" ht="16.5" thickBot="1" x14ac:dyDescent="0.3">
      <c r="A33" s="52" t="s">
        <v>91</v>
      </c>
      <c r="B33" s="71">
        <f>SUM(B31:B32)</f>
        <v>19717</v>
      </c>
      <c r="C33" s="71">
        <f t="shared" ref="C33:H33" si="3">SUM(C31:C32)</f>
        <v>20912</v>
      </c>
      <c r="D33" s="71">
        <f t="shared" si="3"/>
        <v>23194</v>
      </c>
      <c r="E33" s="71">
        <f t="shared" si="3"/>
        <v>23846</v>
      </c>
      <c r="F33" s="71">
        <f t="shared" si="3"/>
        <v>23578</v>
      </c>
      <c r="G33" s="71">
        <f t="shared" si="3"/>
        <v>23578</v>
      </c>
      <c r="H33" s="71">
        <f t="shared" si="3"/>
        <v>23578</v>
      </c>
      <c r="I33" s="158"/>
    </row>
    <row r="34" spans="1:14" ht="15.75" x14ac:dyDescent="0.25">
      <c r="A34" s="79" t="s">
        <v>92</v>
      </c>
      <c r="B34" s="84">
        <v>7370</v>
      </c>
      <c r="C34" s="85">
        <v>7344</v>
      </c>
      <c r="D34" s="47">
        <v>8533</v>
      </c>
      <c r="E34" s="163">
        <v>8653</v>
      </c>
      <c r="F34" s="163">
        <v>8653</v>
      </c>
      <c r="G34" s="163">
        <v>8653</v>
      </c>
      <c r="H34" s="163">
        <v>8653</v>
      </c>
      <c r="I34" s="158"/>
    </row>
    <row r="35" spans="1:14" ht="15.75" x14ac:dyDescent="0.25">
      <c r="A35" s="79" t="s">
        <v>93</v>
      </c>
      <c r="B35" s="84">
        <v>3157</v>
      </c>
      <c r="C35" s="85">
        <v>3078</v>
      </c>
      <c r="D35" s="47">
        <v>3391</v>
      </c>
      <c r="E35" s="163">
        <v>3446</v>
      </c>
      <c r="F35" s="163">
        <v>3291</v>
      </c>
      <c r="G35" s="163">
        <v>3291</v>
      </c>
      <c r="H35" s="163">
        <v>3291</v>
      </c>
      <c r="I35" s="158"/>
    </row>
    <row r="36" spans="1:14" ht="16.5" thickBot="1" x14ac:dyDescent="0.3">
      <c r="A36" s="96" t="s">
        <v>94</v>
      </c>
      <c r="B36" s="82">
        <v>9916</v>
      </c>
      <c r="C36" s="83">
        <v>10082</v>
      </c>
      <c r="D36" s="47">
        <v>10287</v>
      </c>
      <c r="E36" s="163">
        <v>9686</v>
      </c>
      <c r="F36" s="163">
        <v>10183</v>
      </c>
      <c r="G36" s="163">
        <v>10183</v>
      </c>
      <c r="H36" s="163">
        <v>10183</v>
      </c>
      <c r="I36" s="158"/>
      <c r="K36" s="159"/>
      <c r="L36" s="159"/>
      <c r="M36" s="159"/>
      <c r="N36" s="159"/>
    </row>
    <row r="37" spans="1:14" ht="16.5" thickBot="1" x14ac:dyDescent="0.3">
      <c r="A37" s="52" t="s">
        <v>95</v>
      </c>
      <c r="B37" s="71">
        <f>SUM(B34:B36)</f>
        <v>20443</v>
      </c>
      <c r="C37" s="71">
        <f t="shared" ref="C37:H37" si="4">SUM(C34:C36)</f>
        <v>20504</v>
      </c>
      <c r="D37" s="71">
        <f t="shared" si="4"/>
        <v>22211</v>
      </c>
      <c r="E37" s="71">
        <f t="shared" si="4"/>
        <v>21785</v>
      </c>
      <c r="F37" s="71">
        <f t="shared" si="4"/>
        <v>22127</v>
      </c>
      <c r="G37" s="71">
        <f t="shared" si="4"/>
        <v>22127</v>
      </c>
      <c r="H37" s="71">
        <f t="shared" si="4"/>
        <v>22127</v>
      </c>
      <c r="I37" s="158"/>
    </row>
    <row r="38" spans="1:14" ht="15.75" x14ac:dyDescent="0.25">
      <c r="A38" s="95" t="s">
        <v>96</v>
      </c>
      <c r="B38" s="86">
        <v>1194</v>
      </c>
      <c r="C38" s="89">
        <v>1134</v>
      </c>
      <c r="D38" s="47">
        <v>1290</v>
      </c>
      <c r="E38" s="163">
        <v>1289</v>
      </c>
      <c r="F38" s="163">
        <v>1289</v>
      </c>
      <c r="G38" s="163">
        <v>1289</v>
      </c>
      <c r="H38" s="163">
        <v>1289</v>
      </c>
      <c r="I38" s="158"/>
    </row>
    <row r="39" spans="1:14" ht="15.75" x14ac:dyDescent="0.25">
      <c r="A39" s="95" t="s">
        <v>97</v>
      </c>
      <c r="B39" s="86">
        <v>9344</v>
      </c>
      <c r="C39" s="89">
        <v>10225</v>
      </c>
      <c r="D39" s="47">
        <v>10453</v>
      </c>
      <c r="E39" s="163">
        <v>10413</v>
      </c>
      <c r="F39" s="163">
        <v>10413</v>
      </c>
      <c r="G39" s="163">
        <v>10413</v>
      </c>
      <c r="H39" s="163">
        <v>10413</v>
      </c>
      <c r="I39" s="158"/>
    </row>
    <row r="40" spans="1:14" ht="16.5" thickBot="1" x14ac:dyDescent="0.3">
      <c r="A40" s="95" t="s">
        <v>98</v>
      </c>
      <c r="B40" s="88">
        <v>14102</v>
      </c>
      <c r="C40" s="90">
        <v>15672</v>
      </c>
      <c r="D40" s="47">
        <v>17100</v>
      </c>
      <c r="E40" s="163">
        <v>16059</v>
      </c>
      <c r="F40" s="163">
        <v>16059</v>
      </c>
      <c r="G40" s="163">
        <v>16059</v>
      </c>
      <c r="H40" s="163">
        <v>16059</v>
      </c>
      <c r="I40" s="158"/>
    </row>
    <row r="41" spans="1:14" ht="16.5" thickBot="1" x14ac:dyDescent="0.3">
      <c r="A41" s="52" t="s">
        <v>99</v>
      </c>
      <c r="B41" s="71">
        <f>SUM(B38:B40)</f>
        <v>24640</v>
      </c>
      <c r="C41" s="71">
        <f t="shared" ref="C41:H41" si="5">SUM(C38:C40)</f>
        <v>27031</v>
      </c>
      <c r="D41" s="71">
        <f t="shared" si="5"/>
        <v>28843</v>
      </c>
      <c r="E41" s="71">
        <f t="shared" si="5"/>
        <v>27761</v>
      </c>
      <c r="F41" s="71">
        <f t="shared" si="5"/>
        <v>27761</v>
      </c>
      <c r="G41" s="71">
        <f t="shared" si="5"/>
        <v>27761</v>
      </c>
      <c r="H41" s="71">
        <f t="shared" si="5"/>
        <v>27761</v>
      </c>
      <c r="I41" s="158"/>
    </row>
    <row r="42" spans="1:14" ht="15.75" x14ac:dyDescent="0.25">
      <c r="A42" s="95" t="s">
        <v>100</v>
      </c>
      <c r="B42" s="91">
        <v>1414</v>
      </c>
      <c r="C42" s="94">
        <v>5336</v>
      </c>
      <c r="D42" s="47">
        <v>6072</v>
      </c>
      <c r="E42" s="163">
        <v>5741</v>
      </c>
      <c r="F42" s="163">
        <v>5741</v>
      </c>
      <c r="G42" s="163">
        <v>5741</v>
      </c>
      <c r="H42" s="163">
        <v>5741</v>
      </c>
      <c r="I42" s="158"/>
    </row>
    <row r="43" spans="1:14" ht="15.75" x14ac:dyDescent="0.25">
      <c r="A43" s="95" t="s">
        <v>101</v>
      </c>
      <c r="B43" s="91">
        <v>3816</v>
      </c>
      <c r="C43" s="94">
        <v>3744</v>
      </c>
      <c r="D43" s="47">
        <v>3595</v>
      </c>
      <c r="E43" s="163">
        <v>3489</v>
      </c>
      <c r="F43" s="163">
        <v>3489</v>
      </c>
      <c r="G43" s="163">
        <v>3489</v>
      </c>
      <c r="H43" s="163">
        <v>3489</v>
      </c>
      <c r="I43" s="158"/>
    </row>
    <row r="44" spans="1:14" ht="15.75" x14ac:dyDescent="0.25">
      <c r="A44" s="95" t="s">
        <v>102</v>
      </c>
      <c r="B44" s="91">
        <v>1148</v>
      </c>
      <c r="C44" s="94">
        <v>1161</v>
      </c>
      <c r="D44" s="47">
        <v>1228</v>
      </c>
      <c r="E44" s="163">
        <v>1272</v>
      </c>
      <c r="F44" s="163">
        <v>1272</v>
      </c>
      <c r="G44" s="163">
        <v>1272</v>
      </c>
      <c r="H44" s="163">
        <v>1272</v>
      </c>
      <c r="I44" s="158"/>
    </row>
    <row r="45" spans="1:14" ht="15.75" x14ac:dyDescent="0.25">
      <c r="A45" s="95" t="s">
        <v>103</v>
      </c>
      <c r="B45" s="91">
        <v>253</v>
      </c>
      <c r="C45" s="94">
        <v>301</v>
      </c>
      <c r="D45" s="47">
        <v>301</v>
      </c>
      <c r="E45" s="163">
        <v>300</v>
      </c>
      <c r="F45" s="163">
        <v>300</v>
      </c>
      <c r="G45" s="163">
        <v>300</v>
      </c>
      <c r="H45" s="163">
        <v>300</v>
      </c>
      <c r="I45" s="158"/>
    </row>
    <row r="46" spans="1:14" ht="15.75" x14ac:dyDescent="0.25">
      <c r="A46" s="95" t="s">
        <v>104</v>
      </c>
      <c r="B46" s="91">
        <v>7879</v>
      </c>
      <c r="C46" s="94">
        <v>8461</v>
      </c>
      <c r="D46" s="47">
        <v>7689</v>
      </c>
      <c r="E46" s="163">
        <v>8678</v>
      </c>
      <c r="F46" s="163">
        <v>8678</v>
      </c>
      <c r="G46" s="163">
        <v>8678</v>
      </c>
      <c r="H46" s="163">
        <v>8678</v>
      </c>
      <c r="I46" s="158"/>
    </row>
    <row r="47" spans="1:14" ht="15.75" x14ac:dyDescent="0.25">
      <c r="A47" s="95" t="s">
        <v>105</v>
      </c>
      <c r="B47" s="237">
        <v>2849</v>
      </c>
      <c r="C47" s="238">
        <v>2615</v>
      </c>
      <c r="D47" s="47">
        <v>2595</v>
      </c>
      <c r="E47" s="163">
        <v>2550</v>
      </c>
      <c r="F47" s="163">
        <v>2550</v>
      </c>
      <c r="G47" s="163">
        <v>2550</v>
      </c>
      <c r="H47" s="163">
        <v>2550</v>
      </c>
      <c r="I47" s="158"/>
    </row>
    <row r="48" spans="1:14" ht="15.75" x14ac:dyDescent="0.25">
      <c r="A48" s="95" t="s">
        <v>106</v>
      </c>
      <c r="B48" s="91">
        <v>1117</v>
      </c>
      <c r="C48" s="94">
        <v>1196</v>
      </c>
      <c r="D48" s="47">
        <v>1325</v>
      </c>
      <c r="E48" s="163">
        <v>1328</v>
      </c>
      <c r="F48" s="163">
        <v>1328</v>
      </c>
      <c r="G48" s="163">
        <v>1328</v>
      </c>
      <c r="H48" s="163">
        <v>1328</v>
      </c>
      <c r="I48" s="158"/>
    </row>
    <row r="49" spans="1:9" ht="15.75" x14ac:dyDescent="0.25">
      <c r="A49" s="95" t="s">
        <v>107</v>
      </c>
      <c r="B49" s="91">
        <v>269</v>
      </c>
      <c r="C49" s="94">
        <v>597</v>
      </c>
      <c r="D49" s="47">
        <v>654</v>
      </c>
      <c r="E49" s="163">
        <v>630</v>
      </c>
      <c r="F49" s="163">
        <v>630</v>
      </c>
      <c r="G49" s="163">
        <v>630</v>
      </c>
      <c r="H49" s="163">
        <v>630</v>
      </c>
      <c r="I49" s="158"/>
    </row>
    <row r="50" spans="1:9" ht="16.5" thickBot="1" x14ac:dyDescent="0.3">
      <c r="A50" s="95" t="s">
        <v>323</v>
      </c>
      <c r="B50" s="239">
        <v>-719</v>
      </c>
      <c r="C50" s="240">
        <v>-1919</v>
      </c>
      <c r="D50" s="56">
        <v>-2854</v>
      </c>
      <c r="E50" s="162">
        <v>-1837</v>
      </c>
      <c r="F50" s="162">
        <v>-1837</v>
      </c>
      <c r="G50" s="162">
        <v>-1837</v>
      </c>
      <c r="H50" s="162">
        <v>-1837</v>
      </c>
      <c r="I50" s="158"/>
    </row>
    <row r="51" spans="1:9" ht="16.5" thickBot="1" x14ac:dyDescent="0.3">
      <c r="A51" s="52" t="s">
        <v>108</v>
      </c>
      <c r="B51" s="71">
        <f>SUM(B42:B50)</f>
        <v>18026</v>
      </c>
      <c r="C51" s="71">
        <f t="shared" ref="C51:H51" si="6">SUM(C42:C50)</f>
        <v>21492</v>
      </c>
      <c r="D51" s="71">
        <f t="shared" si="6"/>
        <v>20605</v>
      </c>
      <c r="E51" s="71">
        <f t="shared" si="6"/>
        <v>22151</v>
      </c>
      <c r="F51" s="71">
        <f t="shared" si="6"/>
        <v>22151</v>
      </c>
      <c r="G51" s="71">
        <f t="shared" si="6"/>
        <v>22151</v>
      </c>
      <c r="H51" s="71">
        <f t="shared" si="6"/>
        <v>22151</v>
      </c>
      <c r="I51" s="158"/>
    </row>
    <row r="52" spans="1:9" ht="16.5" thickBot="1" x14ac:dyDescent="0.3">
      <c r="A52" s="52" t="s">
        <v>109</v>
      </c>
      <c r="B52" s="71">
        <v>2842</v>
      </c>
      <c r="C52" s="71">
        <v>3367</v>
      </c>
      <c r="D52" s="71">
        <v>3931</v>
      </c>
      <c r="E52" s="71">
        <v>3690</v>
      </c>
      <c r="F52" s="71">
        <v>3690</v>
      </c>
      <c r="G52" s="71">
        <v>3690</v>
      </c>
      <c r="H52" s="71">
        <v>3690</v>
      </c>
      <c r="I52" s="158"/>
    </row>
    <row r="53" spans="1:9" ht="15.75" x14ac:dyDescent="0.25">
      <c r="A53" s="97" t="s">
        <v>110</v>
      </c>
      <c r="B53" s="47">
        <v>3955</v>
      </c>
      <c r="C53" s="47">
        <v>3152</v>
      </c>
      <c r="D53" s="47">
        <v>4344</v>
      </c>
      <c r="E53" s="163">
        <v>4239</v>
      </c>
      <c r="F53" s="163">
        <v>4239</v>
      </c>
      <c r="G53" s="163">
        <v>4239</v>
      </c>
      <c r="H53" s="163">
        <v>4239</v>
      </c>
      <c r="I53" s="158"/>
    </row>
    <row r="54" spans="1:9" ht="16.5" thickBot="1" x14ac:dyDescent="0.3">
      <c r="A54" s="96" t="s">
        <v>111</v>
      </c>
      <c r="B54" s="47">
        <v>4216</v>
      </c>
      <c r="C54" s="47">
        <v>4525</v>
      </c>
      <c r="D54" s="47">
        <v>7476</v>
      </c>
      <c r="E54" s="163">
        <v>7324</v>
      </c>
      <c r="F54" s="163">
        <v>6894</v>
      </c>
      <c r="G54" s="163">
        <v>6894</v>
      </c>
      <c r="H54" s="163">
        <v>6894</v>
      </c>
      <c r="I54" s="158"/>
    </row>
    <row r="55" spans="1:9" ht="16.5" thickBot="1" x14ac:dyDescent="0.3">
      <c r="A55" s="52" t="s">
        <v>112</v>
      </c>
      <c r="B55" s="71">
        <f>SUM(B53:B54)</f>
        <v>8171</v>
      </c>
      <c r="C55" s="71">
        <f t="shared" ref="C55:H55" si="7">SUM(C53:C54)</f>
        <v>7677</v>
      </c>
      <c r="D55" s="71">
        <f t="shared" si="7"/>
        <v>11820</v>
      </c>
      <c r="E55" s="71">
        <f t="shared" si="7"/>
        <v>11563</v>
      </c>
      <c r="F55" s="71">
        <f t="shared" si="7"/>
        <v>11133</v>
      </c>
      <c r="G55" s="71">
        <f t="shared" si="7"/>
        <v>11133</v>
      </c>
      <c r="H55" s="71">
        <f t="shared" si="7"/>
        <v>11133</v>
      </c>
      <c r="I55" s="158"/>
    </row>
    <row r="56" spans="1:9" ht="15.75" x14ac:dyDescent="0.25">
      <c r="A56" s="55" t="s">
        <v>63</v>
      </c>
      <c r="B56" s="47">
        <v>11256</v>
      </c>
      <c r="C56" s="47">
        <v>13095</v>
      </c>
      <c r="D56" s="47">
        <v>13427</v>
      </c>
      <c r="E56" s="163">
        <v>14344</v>
      </c>
      <c r="F56" s="163">
        <v>12310</v>
      </c>
      <c r="G56" s="163">
        <v>10528</v>
      </c>
      <c r="H56" s="163">
        <v>10528</v>
      </c>
      <c r="I56" s="158"/>
    </row>
    <row r="57" spans="1:9" ht="16.5" thickBot="1" x14ac:dyDescent="0.3">
      <c r="A57" s="73" t="s">
        <v>113</v>
      </c>
      <c r="B57" s="47">
        <v>13708</v>
      </c>
      <c r="C57" s="47">
        <v>10138</v>
      </c>
      <c r="D57" s="47">
        <v>9767</v>
      </c>
      <c r="E57" s="163">
        <v>9593</v>
      </c>
      <c r="F57" s="163">
        <v>9153</v>
      </c>
      <c r="G57" s="163">
        <v>9153</v>
      </c>
      <c r="H57" s="163">
        <v>9168</v>
      </c>
      <c r="I57" s="158"/>
    </row>
    <row r="58" spans="1:9" ht="16.5" thickBot="1" x14ac:dyDescent="0.3">
      <c r="A58" s="52" t="s">
        <v>114</v>
      </c>
      <c r="B58" s="71">
        <f>SUM(B56:B57)</f>
        <v>24964</v>
      </c>
      <c r="C58" s="71">
        <f t="shared" ref="C58:H58" si="8">SUM(C56:C57)</f>
        <v>23233</v>
      </c>
      <c r="D58" s="71">
        <f t="shared" si="8"/>
        <v>23194</v>
      </c>
      <c r="E58" s="71">
        <f t="shared" si="8"/>
        <v>23937</v>
      </c>
      <c r="F58" s="71">
        <f t="shared" si="8"/>
        <v>21463</v>
      </c>
      <c r="G58" s="71">
        <f t="shared" si="8"/>
        <v>19681</v>
      </c>
      <c r="H58" s="71">
        <f t="shared" si="8"/>
        <v>19696</v>
      </c>
      <c r="I58" s="158"/>
    </row>
    <row r="59" spans="1:9" ht="15.75" x14ac:dyDescent="0.25">
      <c r="A59" s="99"/>
      <c r="B59" s="101"/>
      <c r="C59" s="101"/>
      <c r="D59" s="101"/>
      <c r="E59" s="101"/>
      <c r="F59" s="101"/>
      <c r="G59" s="101"/>
      <c r="H59" s="101"/>
      <c r="I59" s="158"/>
    </row>
    <row r="60" spans="1:9" ht="15.75" x14ac:dyDescent="0.25">
      <c r="A60" s="100"/>
      <c r="B60" s="102"/>
      <c r="C60" s="102"/>
      <c r="D60" s="102"/>
      <c r="E60" s="102"/>
      <c r="F60" s="102"/>
      <c r="G60" s="102"/>
      <c r="H60" s="102"/>
      <c r="I60" s="158"/>
    </row>
    <row r="61" spans="1:9" ht="15.75" x14ac:dyDescent="0.25">
      <c r="A61" s="241"/>
      <c r="B61" s="242"/>
      <c r="C61" s="242"/>
      <c r="D61" s="242"/>
      <c r="E61" s="242"/>
      <c r="F61" s="242"/>
      <c r="G61" s="242"/>
      <c r="H61" s="242"/>
      <c r="I61" s="158"/>
    </row>
    <row r="62" spans="1:9" ht="15.75" x14ac:dyDescent="0.25">
      <c r="A62" s="39" t="s">
        <v>24</v>
      </c>
      <c r="B62" s="40" t="s">
        <v>26</v>
      </c>
      <c r="C62" s="40" t="s">
        <v>26</v>
      </c>
      <c r="D62" s="40" t="s">
        <v>27</v>
      </c>
      <c r="E62" s="244" t="s">
        <v>25</v>
      </c>
      <c r="F62" s="245"/>
      <c r="G62" s="245"/>
      <c r="H62" s="246"/>
      <c r="I62" s="158"/>
    </row>
    <row r="63" spans="1:9" ht="16.5" thickBot="1" x14ac:dyDescent="0.3">
      <c r="A63" s="41"/>
      <c r="B63" s="42">
        <v>2011</v>
      </c>
      <c r="C63" s="42">
        <v>2012</v>
      </c>
      <c r="D63" s="42" t="s">
        <v>124</v>
      </c>
      <c r="E63" s="43">
        <v>2014</v>
      </c>
      <c r="F63" s="43">
        <v>2015</v>
      </c>
      <c r="G63" s="43">
        <v>2016</v>
      </c>
      <c r="H63" s="43">
        <v>2017</v>
      </c>
      <c r="I63" s="158"/>
    </row>
    <row r="64" spans="1:9" ht="15.75" x14ac:dyDescent="0.25">
      <c r="A64" s="230" t="s">
        <v>324</v>
      </c>
      <c r="B64" s="233">
        <v>-9527</v>
      </c>
      <c r="C64" s="233">
        <v>-3718</v>
      </c>
      <c r="D64" s="233">
        <v>-2161</v>
      </c>
      <c r="E64" s="233">
        <v>0</v>
      </c>
      <c r="F64" s="233">
        <v>0</v>
      </c>
      <c r="G64" s="233">
        <v>0</v>
      </c>
      <c r="H64" s="233">
        <v>0</v>
      </c>
      <c r="I64" s="158"/>
    </row>
    <row r="65" spans="1:9" ht="15.75" x14ac:dyDescent="0.25">
      <c r="A65" s="77" t="s">
        <v>325</v>
      </c>
      <c r="B65" s="78">
        <v>0</v>
      </c>
      <c r="C65" s="78">
        <v>0</v>
      </c>
      <c r="D65" s="78">
        <v>733</v>
      </c>
      <c r="E65" s="78">
        <v>0</v>
      </c>
      <c r="F65" s="78">
        <v>0</v>
      </c>
      <c r="G65" s="78">
        <v>0</v>
      </c>
      <c r="H65" s="78">
        <v>0</v>
      </c>
      <c r="I65" s="158"/>
    </row>
    <row r="66" spans="1:9" ht="15.75" x14ac:dyDescent="0.25">
      <c r="A66" s="77" t="s">
        <v>326</v>
      </c>
      <c r="B66" s="78">
        <v>252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158"/>
    </row>
    <row r="67" spans="1:9" ht="15.75" x14ac:dyDescent="0.25">
      <c r="A67" s="77" t="s">
        <v>327</v>
      </c>
      <c r="B67" s="162">
        <v>-10</v>
      </c>
      <c r="C67" s="162">
        <v>-10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158"/>
    </row>
    <row r="68" spans="1:9" ht="15.75" x14ac:dyDescent="0.25">
      <c r="A68" s="77" t="s">
        <v>39</v>
      </c>
      <c r="B68" s="162">
        <v>-2592</v>
      </c>
      <c r="C68" s="162">
        <v>-2373</v>
      </c>
      <c r="D68" s="162">
        <v>-2480</v>
      </c>
      <c r="E68" s="162">
        <v>-2500</v>
      </c>
      <c r="F68" s="162">
        <v>-3600</v>
      </c>
      <c r="G68" s="162">
        <v>-4120</v>
      </c>
      <c r="H68" s="162">
        <v>-4010</v>
      </c>
      <c r="I68" s="158"/>
    </row>
    <row r="69" spans="1:9" ht="15.75" x14ac:dyDescent="0.25">
      <c r="A69" s="77" t="s">
        <v>328</v>
      </c>
      <c r="B69" s="162">
        <v>-294</v>
      </c>
      <c r="C69" s="162">
        <v>-294</v>
      </c>
      <c r="D69" s="162">
        <v>-294</v>
      </c>
      <c r="E69" s="162">
        <v>-294</v>
      </c>
      <c r="F69" s="162">
        <v>-294</v>
      </c>
      <c r="G69" s="162">
        <v>-294</v>
      </c>
      <c r="H69" s="162">
        <v>-294</v>
      </c>
      <c r="I69" s="158"/>
    </row>
    <row r="70" spans="1:9" ht="15.75" x14ac:dyDescent="0.25">
      <c r="A70" s="77" t="s">
        <v>329</v>
      </c>
      <c r="B70" s="78">
        <v>10695</v>
      </c>
      <c r="C70" s="78">
        <v>11187</v>
      </c>
      <c r="D70" s="78">
        <v>11110</v>
      </c>
      <c r="E70" s="78">
        <v>10976</v>
      </c>
      <c r="F70" s="78">
        <v>10976</v>
      </c>
      <c r="G70" s="78">
        <v>10976</v>
      </c>
      <c r="H70" s="78">
        <v>10976</v>
      </c>
      <c r="I70" s="158"/>
    </row>
    <row r="71" spans="1:9" ht="15.75" x14ac:dyDescent="0.25">
      <c r="A71" s="77" t="s">
        <v>331</v>
      </c>
      <c r="B71" s="78">
        <v>0</v>
      </c>
      <c r="C71" s="78">
        <v>0</v>
      </c>
      <c r="D71" s="78">
        <v>0</v>
      </c>
      <c r="E71" s="78"/>
      <c r="F71" s="78"/>
      <c r="G71" s="78"/>
      <c r="H71" s="78"/>
      <c r="I71" s="158"/>
    </row>
    <row r="72" spans="1:9" ht="15.75" x14ac:dyDescent="0.25">
      <c r="A72" s="77" t="s">
        <v>332</v>
      </c>
      <c r="B72" s="78">
        <v>51</v>
      </c>
      <c r="C72" s="78">
        <v>37</v>
      </c>
      <c r="D72" s="78">
        <v>367</v>
      </c>
      <c r="E72" s="78">
        <v>182</v>
      </c>
      <c r="F72" s="78">
        <v>136</v>
      </c>
      <c r="G72" s="78">
        <v>103</v>
      </c>
      <c r="H72" s="78">
        <v>108</v>
      </c>
      <c r="I72" s="158"/>
    </row>
    <row r="73" spans="1:9" ht="15.75" x14ac:dyDescent="0.25">
      <c r="A73" s="77" t="s">
        <v>333</v>
      </c>
      <c r="B73" s="78">
        <v>0</v>
      </c>
      <c r="C73" s="78">
        <v>0</v>
      </c>
      <c r="D73" s="78">
        <v>1457</v>
      </c>
      <c r="E73" s="78">
        <v>5800</v>
      </c>
      <c r="F73" s="78">
        <v>7150</v>
      </c>
      <c r="G73" s="78">
        <v>7150</v>
      </c>
      <c r="H73" s="78">
        <v>7150</v>
      </c>
      <c r="I73" s="158"/>
    </row>
    <row r="74" spans="1:9" ht="16.5" thickBot="1" x14ac:dyDescent="0.3">
      <c r="A74" s="77" t="s">
        <v>334</v>
      </c>
      <c r="B74" s="78">
        <v>258</v>
      </c>
      <c r="C74" s="78">
        <v>0</v>
      </c>
      <c r="D74" s="78">
        <v>0</v>
      </c>
      <c r="E74" s="78"/>
      <c r="F74" s="78"/>
      <c r="G74" s="78"/>
      <c r="H74" s="78"/>
      <c r="I74" s="158"/>
    </row>
    <row r="75" spans="1:9" ht="16.5" thickBot="1" x14ac:dyDescent="0.3">
      <c r="A75" s="52" t="s">
        <v>330</v>
      </c>
      <c r="B75" s="57">
        <f t="shared" ref="B75:H75" si="9">SUM(B64:B74)</f>
        <v>-1167</v>
      </c>
      <c r="C75" s="71">
        <f t="shared" si="9"/>
        <v>4829</v>
      </c>
      <c r="D75" s="71">
        <f t="shared" si="9"/>
        <v>8732</v>
      </c>
      <c r="E75" s="71">
        <f t="shared" si="9"/>
        <v>14164</v>
      </c>
      <c r="F75" s="71">
        <f t="shared" si="9"/>
        <v>14368</v>
      </c>
      <c r="G75" s="71">
        <f t="shared" si="9"/>
        <v>13815</v>
      </c>
      <c r="H75" s="71">
        <f t="shared" si="9"/>
        <v>13930</v>
      </c>
      <c r="I75" s="158"/>
    </row>
    <row r="76" spans="1:9" ht="16.5" thickBot="1" x14ac:dyDescent="0.3">
      <c r="A76" s="58" t="s">
        <v>115</v>
      </c>
      <c r="B76" s="59">
        <f t="shared" ref="B76:H76" si="10">SUM(B15,B24,B30,B33,B37,B41,B51,B52,,B55,B58,B75)</f>
        <v>202285</v>
      </c>
      <c r="C76" s="59">
        <f t="shared" si="10"/>
        <v>216405</v>
      </c>
      <c r="D76" s="59">
        <f t="shared" si="10"/>
        <v>237813</v>
      </c>
      <c r="E76" s="59">
        <f t="shared" si="10"/>
        <v>246845</v>
      </c>
      <c r="F76" s="59">
        <f t="shared" si="10"/>
        <v>243547</v>
      </c>
      <c r="G76" s="59">
        <f t="shared" si="10"/>
        <v>241262</v>
      </c>
      <c r="H76" s="59">
        <f t="shared" si="10"/>
        <v>241782</v>
      </c>
      <c r="I76" s="158"/>
    </row>
    <row r="77" spans="1:9" ht="15.75" x14ac:dyDescent="0.25">
      <c r="A77" s="158"/>
      <c r="B77" s="158"/>
      <c r="C77" s="158"/>
      <c r="D77" s="158"/>
      <c r="E77" s="158"/>
      <c r="F77" s="158"/>
      <c r="G77" s="158"/>
      <c r="H77" s="158"/>
      <c r="I77" s="158"/>
    </row>
    <row r="78" spans="1:9" ht="15.75" x14ac:dyDescent="0.25">
      <c r="A78" s="158"/>
      <c r="B78" s="158"/>
      <c r="C78" s="158"/>
      <c r="D78" s="158"/>
      <c r="E78" s="158"/>
      <c r="F78" s="158"/>
      <c r="G78" s="158"/>
      <c r="H78" s="158"/>
      <c r="I78" s="158"/>
    </row>
    <row r="79" spans="1:9" ht="15.75" x14ac:dyDescent="0.25">
      <c r="A79" s="158"/>
      <c r="B79" s="158"/>
      <c r="C79" s="158"/>
      <c r="D79" s="158"/>
      <c r="E79" s="158"/>
      <c r="F79" s="158"/>
      <c r="G79" s="158"/>
      <c r="H79" s="158"/>
      <c r="I79" s="158"/>
    </row>
    <row r="80" spans="1:9" ht="15.75" x14ac:dyDescent="0.25">
      <c r="A80" s="158"/>
      <c r="B80" s="158"/>
      <c r="C80" s="158"/>
      <c r="D80" s="158"/>
      <c r="E80" s="158"/>
      <c r="F80" s="158"/>
      <c r="G80" s="158"/>
      <c r="H80" s="158"/>
      <c r="I80" s="158"/>
    </row>
  </sheetData>
  <mergeCells count="2">
    <mergeCell ref="E3:H3"/>
    <mergeCell ref="E62:H6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zoomScale="120" zoomScaleNormal="120" workbookViewId="0">
      <selection activeCell="A47" sqref="A47:F48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6" ht="20.25" x14ac:dyDescent="0.3">
      <c r="A1" s="2" t="s">
        <v>120</v>
      </c>
      <c r="B1" s="2"/>
      <c r="C1" s="2"/>
      <c r="D1" s="146"/>
      <c r="E1" s="146"/>
      <c r="F1" s="146"/>
    </row>
    <row r="3" spans="1:6" ht="15.75" x14ac:dyDescent="0.25">
      <c r="A3" s="1"/>
      <c r="B3" s="24" t="s">
        <v>1</v>
      </c>
      <c r="C3" s="10" t="s">
        <v>11</v>
      </c>
      <c r="D3" s="10"/>
      <c r="E3" s="11"/>
      <c r="F3" s="11"/>
    </row>
    <row r="4" spans="1:6" x14ac:dyDescent="0.25">
      <c r="A4" s="1"/>
      <c r="B4" s="1"/>
      <c r="C4" s="1"/>
      <c r="D4" s="1"/>
    </row>
    <row r="5" spans="1:6" ht="15.75" thickBot="1" x14ac:dyDescent="0.3">
      <c r="A5" s="1"/>
      <c r="B5" s="1"/>
      <c r="C5" s="1"/>
      <c r="D5" s="1"/>
      <c r="E5" t="s">
        <v>13</v>
      </c>
    </row>
    <row r="6" spans="1:6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6" ht="15.75" x14ac:dyDescent="0.25">
      <c r="A7" s="12" t="s">
        <v>121</v>
      </c>
      <c r="B7" s="12"/>
      <c r="C7" s="13">
        <v>26733</v>
      </c>
      <c r="D7" s="13">
        <v>26733</v>
      </c>
      <c r="E7" s="13">
        <v>26733</v>
      </c>
      <c r="F7" s="13">
        <v>26733</v>
      </c>
    </row>
    <row r="8" spans="1:6" ht="16.5" thickBot="1" x14ac:dyDescent="0.3">
      <c r="A8" s="14" t="s">
        <v>5</v>
      </c>
      <c r="B8" s="15"/>
      <c r="C8" s="16">
        <v>458</v>
      </c>
      <c r="D8" s="203">
        <v>458</v>
      </c>
      <c r="E8" s="203">
        <v>458</v>
      </c>
      <c r="F8" s="203">
        <v>458</v>
      </c>
    </row>
    <row r="9" spans="1:6" ht="16.5" thickBot="1" x14ac:dyDescent="0.3">
      <c r="A9" s="17" t="s">
        <v>2</v>
      </c>
      <c r="B9" s="17"/>
      <c r="C9" s="18">
        <f>SUM(C7:C8)</f>
        <v>27191</v>
      </c>
      <c r="D9" s="18">
        <f>SUM(D7:D8)</f>
        <v>27191</v>
      </c>
      <c r="E9" s="18">
        <f>SUM(E7:E8)</f>
        <v>27191</v>
      </c>
      <c r="F9" s="18">
        <f>SUM(F7:F8)</f>
        <v>27191</v>
      </c>
    </row>
    <row r="10" spans="1:6" ht="16.5" thickBot="1" x14ac:dyDescent="0.3">
      <c r="A10" s="3" t="s">
        <v>6</v>
      </c>
      <c r="B10" s="3"/>
      <c r="C10" s="4"/>
      <c r="D10" s="4"/>
      <c r="E10" s="4"/>
      <c r="F10" s="4"/>
    </row>
    <row r="11" spans="1:6" ht="15.75" x14ac:dyDescent="0.25">
      <c r="A11" s="19">
        <v>1</v>
      </c>
      <c r="B11" s="15" t="s">
        <v>150</v>
      </c>
      <c r="C11" s="16">
        <v>50</v>
      </c>
      <c r="D11" s="149">
        <v>50</v>
      </c>
      <c r="E11" s="149">
        <v>50</v>
      </c>
      <c r="F11" s="149">
        <v>50</v>
      </c>
    </row>
    <row r="12" spans="1:6" ht="15.75" x14ac:dyDescent="0.25">
      <c r="A12" s="19">
        <v>2</v>
      </c>
      <c r="B12" s="15" t="s">
        <v>125</v>
      </c>
      <c r="C12" s="16">
        <v>89</v>
      </c>
      <c r="D12" s="149">
        <v>89</v>
      </c>
      <c r="E12" s="149">
        <v>89</v>
      </c>
      <c r="F12" s="149">
        <v>89</v>
      </c>
    </row>
    <row r="13" spans="1:6" s="146" customFormat="1" ht="15.75" x14ac:dyDescent="0.25">
      <c r="A13" s="151">
        <v>3</v>
      </c>
      <c r="B13" s="148" t="s">
        <v>126</v>
      </c>
      <c r="C13" s="149">
        <v>46</v>
      </c>
      <c r="D13" s="149">
        <v>46</v>
      </c>
      <c r="E13" s="149">
        <v>46</v>
      </c>
      <c r="F13" s="149">
        <v>46</v>
      </c>
    </row>
    <row r="14" spans="1:6" s="146" customFormat="1" ht="15.75" x14ac:dyDescent="0.25">
      <c r="A14" s="151">
        <v>4</v>
      </c>
      <c r="B14" s="148" t="s">
        <v>128</v>
      </c>
      <c r="C14" s="156">
        <v>-111</v>
      </c>
      <c r="D14" s="156">
        <v>-111</v>
      </c>
      <c r="E14" s="156">
        <v>-111</v>
      </c>
      <c r="F14" s="156">
        <v>-111</v>
      </c>
    </row>
    <row r="15" spans="1:6" s="146" customFormat="1" ht="15.75" x14ac:dyDescent="0.25">
      <c r="A15" s="151">
        <v>5</v>
      </c>
      <c r="B15" s="148" t="s">
        <v>127</v>
      </c>
      <c r="C15" s="149">
        <v>35</v>
      </c>
      <c r="D15" s="149">
        <v>35</v>
      </c>
      <c r="E15" s="149">
        <v>35</v>
      </c>
      <c r="F15" s="149">
        <v>35</v>
      </c>
    </row>
    <row r="16" spans="1:6" s="146" customFormat="1" ht="15.75" x14ac:dyDescent="0.25">
      <c r="A16" s="151">
        <v>6</v>
      </c>
      <c r="B16" s="148" t="s">
        <v>129</v>
      </c>
      <c r="C16" s="149">
        <v>45</v>
      </c>
      <c r="D16" s="149">
        <v>45</v>
      </c>
      <c r="E16" s="149">
        <v>45</v>
      </c>
      <c r="F16" s="149">
        <v>45</v>
      </c>
    </row>
    <row r="17" spans="1:9" s="146" customFormat="1" ht="15.75" x14ac:dyDescent="0.25">
      <c r="A17" s="151">
        <v>7</v>
      </c>
      <c r="B17" s="148" t="s">
        <v>130</v>
      </c>
      <c r="C17" s="149">
        <v>24</v>
      </c>
      <c r="D17" s="149">
        <v>24</v>
      </c>
      <c r="E17" s="149">
        <v>24</v>
      </c>
      <c r="F17" s="149">
        <v>24</v>
      </c>
    </row>
    <row r="18" spans="1:9" s="146" customFormat="1" ht="15.75" x14ac:dyDescent="0.25">
      <c r="A18" s="151">
        <v>8</v>
      </c>
      <c r="B18" s="148" t="s">
        <v>131</v>
      </c>
      <c r="C18" s="149">
        <v>23</v>
      </c>
      <c r="D18" s="149">
        <v>23</v>
      </c>
      <c r="E18" s="149">
        <v>23</v>
      </c>
      <c r="F18" s="149">
        <v>23</v>
      </c>
    </row>
    <row r="19" spans="1:9" s="146" customFormat="1" ht="15.75" x14ac:dyDescent="0.25">
      <c r="A19" s="151">
        <v>9</v>
      </c>
      <c r="B19" s="148" t="s">
        <v>132</v>
      </c>
      <c r="C19" s="156">
        <v>-366</v>
      </c>
      <c r="D19" s="156">
        <v>-366</v>
      </c>
      <c r="E19" s="156">
        <v>-366</v>
      </c>
      <c r="F19" s="156">
        <v>-366</v>
      </c>
    </row>
    <row r="20" spans="1:9" s="146" customFormat="1" ht="15.75" x14ac:dyDescent="0.25">
      <c r="A20" s="151">
        <v>10</v>
      </c>
      <c r="B20" s="148" t="s">
        <v>133</v>
      </c>
      <c r="C20" s="156">
        <v>-226</v>
      </c>
      <c r="D20" s="156">
        <v>-226</v>
      </c>
      <c r="E20" s="156">
        <v>-226</v>
      </c>
      <c r="F20" s="156">
        <v>-226</v>
      </c>
    </row>
    <row r="21" spans="1:9" s="146" customFormat="1" ht="15.75" x14ac:dyDescent="0.25">
      <c r="A21" s="151">
        <v>11</v>
      </c>
      <c r="B21" s="148" t="s">
        <v>134</v>
      </c>
      <c r="C21" s="156">
        <v>-320</v>
      </c>
      <c r="D21" s="156">
        <v>-320</v>
      </c>
      <c r="E21" s="156">
        <v>-320</v>
      </c>
      <c r="F21" s="156">
        <v>-320</v>
      </c>
    </row>
    <row r="22" spans="1:9" s="146" customFormat="1" ht="15.75" x14ac:dyDescent="0.25">
      <c r="A22" s="151">
        <v>12</v>
      </c>
      <c r="B22" s="148" t="s">
        <v>135</v>
      </c>
      <c r="C22" s="149">
        <v>238</v>
      </c>
      <c r="D22" s="149">
        <v>238</v>
      </c>
      <c r="E22" s="149">
        <v>238</v>
      </c>
      <c r="F22" s="149">
        <v>238</v>
      </c>
    </row>
    <row r="23" spans="1:9" s="146" customFormat="1" ht="15.75" x14ac:dyDescent="0.25">
      <c r="A23" s="151">
        <v>13</v>
      </c>
      <c r="B23" s="148" t="s">
        <v>136</v>
      </c>
      <c r="C23" s="149">
        <v>24</v>
      </c>
      <c r="D23" s="149">
        <v>24</v>
      </c>
      <c r="E23" s="149">
        <v>24</v>
      </c>
      <c r="F23" s="149">
        <v>24</v>
      </c>
      <c r="H23" s="159"/>
    </row>
    <row r="24" spans="1:9" s="146" customFormat="1" ht="15.75" x14ac:dyDescent="0.25">
      <c r="A24" s="151">
        <v>14</v>
      </c>
      <c r="B24" s="148" t="s">
        <v>137</v>
      </c>
      <c r="C24" s="149">
        <v>139</v>
      </c>
      <c r="D24" s="149">
        <v>139</v>
      </c>
      <c r="E24" s="149">
        <v>139</v>
      </c>
      <c r="F24" s="149">
        <v>139</v>
      </c>
      <c r="I24" s="159"/>
    </row>
    <row r="25" spans="1:9" s="146" customFormat="1" ht="15.75" x14ac:dyDescent="0.25">
      <c r="A25" s="151">
        <v>15</v>
      </c>
      <c r="B25" s="148" t="s">
        <v>138</v>
      </c>
      <c r="C25" s="156">
        <v>-301</v>
      </c>
      <c r="D25" s="156">
        <v>-301</v>
      </c>
      <c r="E25" s="156">
        <v>-301</v>
      </c>
      <c r="F25" s="156">
        <v>-301</v>
      </c>
      <c r="H25" s="161"/>
      <c r="I25" s="159"/>
    </row>
    <row r="26" spans="1:9" s="146" customFormat="1" ht="15.75" x14ac:dyDescent="0.25">
      <c r="A26" s="151">
        <v>16</v>
      </c>
      <c r="B26" s="148" t="s">
        <v>139</v>
      </c>
      <c r="C26" s="149">
        <v>305</v>
      </c>
      <c r="D26" s="149">
        <v>305</v>
      </c>
      <c r="E26" s="149">
        <v>305</v>
      </c>
      <c r="F26" s="149">
        <v>305</v>
      </c>
    </row>
    <row r="27" spans="1:9" s="146" customFormat="1" ht="15.75" x14ac:dyDescent="0.25">
      <c r="A27" s="151">
        <v>17</v>
      </c>
      <c r="B27" s="148" t="s">
        <v>142</v>
      </c>
      <c r="C27" s="149">
        <v>50</v>
      </c>
      <c r="D27" s="149">
        <v>50</v>
      </c>
      <c r="E27" s="149">
        <v>50</v>
      </c>
      <c r="F27" s="149">
        <v>50</v>
      </c>
    </row>
    <row r="28" spans="1:9" s="146" customFormat="1" ht="15.75" x14ac:dyDescent="0.25">
      <c r="A28" s="151">
        <v>18</v>
      </c>
      <c r="B28" s="148" t="s">
        <v>143</v>
      </c>
      <c r="C28" s="156">
        <v>-18</v>
      </c>
      <c r="D28" s="156">
        <v>-18</v>
      </c>
      <c r="E28" s="156">
        <v>-18</v>
      </c>
      <c r="F28" s="156">
        <v>-18</v>
      </c>
    </row>
    <row r="29" spans="1:9" s="146" customFormat="1" ht="15.75" x14ac:dyDescent="0.25">
      <c r="A29" s="151">
        <v>19</v>
      </c>
      <c r="B29" s="148" t="s">
        <v>144</v>
      </c>
      <c r="C29" s="149">
        <v>2</v>
      </c>
      <c r="D29" s="149">
        <v>2</v>
      </c>
      <c r="E29" s="149">
        <v>2</v>
      </c>
      <c r="F29" s="149">
        <v>2</v>
      </c>
    </row>
    <row r="30" spans="1:9" s="146" customFormat="1" ht="15.75" x14ac:dyDescent="0.25">
      <c r="A30" s="151">
        <v>20</v>
      </c>
      <c r="B30" s="15" t="s">
        <v>147</v>
      </c>
      <c r="C30" s="149">
        <v>54</v>
      </c>
      <c r="D30" s="149">
        <v>54</v>
      </c>
      <c r="E30" s="149">
        <v>54</v>
      </c>
      <c r="F30" s="149">
        <v>54</v>
      </c>
    </row>
    <row r="31" spans="1:9" s="146" customFormat="1" ht="15.75" x14ac:dyDescent="0.25">
      <c r="A31" s="151">
        <v>21</v>
      </c>
      <c r="B31" s="148" t="s">
        <v>140</v>
      </c>
      <c r="C31" s="149">
        <v>150</v>
      </c>
      <c r="D31" s="149">
        <v>150</v>
      </c>
      <c r="E31" s="149">
        <v>150</v>
      </c>
      <c r="F31" s="149">
        <v>150</v>
      </c>
    </row>
    <row r="32" spans="1:9" s="146" customFormat="1" ht="15.75" x14ac:dyDescent="0.25">
      <c r="A32" s="216">
        <v>22</v>
      </c>
      <c r="B32" s="192" t="s">
        <v>141</v>
      </c>
      <c r="C32" s="198">
        <v>550</v>
      </c>
      <c r="D32" s="198">
        <v>850</v>
      </c>
      <c r="E32" s="198">
        <v>1150</v>
      </c>
      <c r="F32" s="198">
        <v>1250</v>
      </c>
      <c r="G32" s="164" t="s">
        <v>317</v>
      </c>
    </row>
    <row r="33" spans="1:8" s="146" customFormat="1" ht="15.75" x14ac:dyDescent="0.25">
      <c r="A33" s="151">
        <v>23</v>
      </c>
      <c r="B33" s="148" t="s">
        <v>149</v>
      </c>
      <c r="C33" s="156">
        <v>-230</v>
      </c>
      <c r="D33" s="149">
        <v>20</v>
      </c>
      <c r="E33" s="156">
        <v>-230</v>
      </c>
      <c r="F33" s="149">
        <v>20</v>
      </c>
    </row>
    <row r="34" spans="1:8" s="146" customFormat="1" ht="15.75" x14ac:dyDescent="0.25">
      <c r="A34" s="151">
        <v>24</v>
      </c>
      <c r="B34" s="148" t="s">
        <v>145</v>
      </c>
      <c r="C34" s="149">
        <v>40</v>
      </c>
      <c r="D34" s="149">
        <v>40</v>
      </c>
      <c r="E34" s="149">
        <v>40</v>
      </c>
      <c r="F34" s="149">
        <v>40</v>
      </c>
    </row>
    <row r="35" spans="1:8" s="146" customFormat="1" ht="15.75" x14ac:dyDescent="0.25">
      <c r="A35" s="151">
        <v>25</v>
      </c>
      <c r="B35" s="148" t="s">
        <v>146</v>
      </c>
      <c r="C35" s="156">
        <v>-3</v>
      </c>
      <c r="D35" s="156">
        <v>-3</v>
      </c>
      <c r="E35" s="156">
        <v>-3</v>
      </c>
      <c r="F35" s="156">
        <v>-3</v>
      </c>
    </row>
    <row r="36" spans="1:8" s="146" customFormat="1" ht="15.75" x14ac:dyDescent="0.25">
      <c r="A36" s="216">
        <v>26</v>
      </c>
      <c r="B36" s="192" t="s">
        <v>202</v>
      </c>
      <c r="C36" s="198">
        <v>250</v>
      </c>
      <c r="D36" s="198">
        <v>0</v>
      </c>
      <c r="E36" s="198">
        <v>0</v>
      </c>
      <c r="F36" s="198"/>
      <c r="G36" s="146" t="s">
        <v>317</v>
      </c>
    </row>
    <row r="37" spans="1:8" s="146" customFormat="1" ht="15.75" x14ac:dyDescent="0.25">
      <c r="A37" s="151">
        <v>27</v>
      </c>
      <c r="B37" s="148" t="s">
        <v>215</v>
      </c>
      <c r="C37" s="149">
        <v>126</v>
      </c>
      <c r="D37" s="149">
        <v>126</v>
      </c>
      <c r="E37" s="149">
        <v>126</v>
      </c>
      <c r="F37" s="149">
        <v>126</v>
      </c>
    </row>
    <row r="38" spans="1:8" s="190" customFormat="1" ht="15.75" x14ac:dyDescent="0.25">
      <c r="A38" s="151">
        <v>28</v>
      </c>
      <c r="B38" s="202" t="s">
        <v>279</v>
      </c>
      <c r="C38" s="203">
        <v>150</v>
      </c>
      <c r="D38" s="203">
        <v>150</v>
      </c>
      <c r="E38" s="203">
        <v>150</v>
      </c>
      <c r="F38" s="203">
        <v>150</v>
      </c>
    </row>
    <row r="39" spans="1:8" s="146" customFormat="1" ht="16.5" thickBot="1" x14ac:dyDescent="0.3">
      <c r="A39" s="151">
        <v>29</v>
      </c>
      <c r="B39" s="148"/>
      <c r="C39" s="156"/>
      <c r="D39" s="156"/>
      <c r="E39" s="156"/>
      <c r="F39" s="156"/>
    </row>
    <row r="40" spans="1:8" ht="16.5" thickBot="1" x14ac:dyDescent="0.3">
      <c r="A40" s="17" t="s">
        <v>3</v>
      </c>
      <c r="B40" s="17"/>
      <c r="C40" s="18">
        <f>SUM(C11:C39)</f>
        <v>815</v>
      </c>
      <c r="D40" s="18">
        <f>SUM(D11:D39)</f>
        <v>1115</v>
      </c>
      <c r="E40" s="18">
        <f>SUM(E11:E39)</f>
        <v>1165</v>
      </c>
      <c r="F40" s="18">
        <f>SUM(F11:F39)</f>
        <v>1515</v>
      </c>
    </row>
    <row r="41" spans="1:8" ht="16.5" thickBot="1" x14ac:dyDescent="0.3">
      <c r="A41" s="107" t="s">
        <v>4</v>
      </c>
      <c r="B41" s="107"/>
      <c r="C41" s="108">
        <f>SUM(C9+C40)</f>
        <v>28006</v>
      </c>
      <c r="D41" s="108">
        <f>SUM(D9+D40)</f>
        <v>28306</v>
      </c>
      <c r="E41" s="108">
        <f>SUM(E9+E40)</f>
        <v>28356</v>
      </c>
      <c r="F41" s="108">
        <f>SUM(F9+F40)</f>
        <v>28706</v>
      </c>
      <c r="G41" s="124" t="s">
        <v>148</v>
      </c>
      <c r="H41" s="124"/>
    </row>
    <row r="42" spans="1:8" ht="16.5" thickBot="1" x14ac:dyDescent="0.3">
      <c r="A42" s="5" t="s">
        <v>7</v>
      </c>
      <c r="B42" s="5"/>
      <c r="C42" s="6"/>
      <c r="D42" s="6"/>
      <c r="E42" s="6"/>
      <c r="F42" s="6"/>
    </row>
    <row r="43" spans="1:8" ht="15.75" x14ac:dyDescent="0.25">
      <c r="A43" s="22">
        <v>1</v>
      </c>
      <c r="B43" s="15"/>
      <c r="C43" s="16">
        <v>0</v>
      </c>
      <c r="D43" s="16">
        <v>0</v>
      </c>
      <c r="E43" s="16">
        <v>0</v>
      </c>
      <c r="F43" s="16">
        <v>0</v>
      </c>
    </row>
    <row r="44" spans="1:8" ht="16.5" thickBot="1" x14ac:dyDescent="0.3">
      <c r="A44" s="19">
        <v>2</v>
      </c>
      <c r="B44" s="122"/>
      <c r="C44" s="123">
        <v>0</v>
      </c>
      <c r="D44" s="149">
        <v>0</v>
      </c>
      <c r="E44" s="149">
        <v>0</v>
      </c>
      <c r="F44" s="149">
        <v>0</v>
      </c>
    </row>
    <row r="45" spans="1:8" ht="16.5" thickBot="1" x14ac:dyDescent="0.3">
      <c r="A45" s="17" t="s">
        <v>10</v>
      </c>
      <c r="B45" s="17"/>
      <c r="C45" s="18">
        <f>SUM(C43:C44)</f>
        <v>0</v>
      </c>
      <c r="D45" s="18">
        <f>SUM(D43:D44)</f>
        <v>0</v>
      </c>
      <c r="E45" s="18">
        <f>SUM(E43:E44)</f>
        <v>0</v>
      </c>
      <c r="F45" s="18">
        <f>SUM(F43:F44)</f>
        <v>0</v>
      </c>
    </row>
    <row r="46" spans="1:8" ht="16.5" thickBot="1" x14ac:dyDescent="0.3">
      <c r="A46" s="5" t="s">
        <v>8</v>
      </c>
      <c r="B46" s="5"/>
      <c r="C46" s="6"/>
      <c r="D46" s="6"/>
      <c r="E46" s="6"/>
      <c r="F46" s="6"/>
    </row>
    <row r="47" spans="1:8" s="146" customFormat="1" ht="15.75" x14ac:dyDescent="0.25">
      <c r="A47" s="153">
        <v>1</v>
      </c>
      <c r="B47" s="169" t="s">
        <v>281</v>
      </c>
      <c r="C47" s="172">
        <v>-115</v>
      </c>
      <c r="D47" s="172">
        <v>-115</v>
      </c>
      <c r="E47" s="172">
        <v>-115</v>
      </c>
      <c r="F47" s="172">
        <v>-115</v>
      </c>
      <c r="G47" s="146" t="s">
        <v>339</v>
      </c>
    </row>
    <row r="48" spans="1:8" s="146" customFormat="1" ht="16.5" thickBot="1" x14ac:dyDescent="0.3">
      <c r="A48" s="153">
        <v>2</v>
      </c>
      <c r="B48" s="169" t="s">
        <v>316</v>
      </c>
      <c r="C48" s="172">
        <v>-100</v>
      </c>
      <c r="D48" s="172">
        <v>-100</v>
      </c>
      <c r="E48" s="172">
        <v>-100</v>
      </c>
      <c r="F48" s="172">
        <v>-100</v>
      </c>
      <c r="G48" s="146" t="s">
        <v>339</v>
      </c>
    </row>
    <row r="49" spans="1:6" ht="16.5" thickBot="1" x14ac:dyDescent="0.3">
      <c r="A49" s="17" t="s">
        <v>9</v>
      </c>
      <c r="B49" s="17"/>
      <c r="C49" s="37">
        <f>SUM(C47:C48)</f>
        <v>-215</v>
      </c>
      <c r="D49" s="157">
        <f>SUM(D47:D48)</f>
        <v>-215</v>
      </c>
      <c r="E49" s="157">
        <f>SUM(E47:E48)</f>
        <v>-215</v>
      </c>
      <c r="F49" s="157">
        <f>SUM(F47:F48)</f>
        <v>-215</v>
      </c>
    </row>
    <row r="50" spans="1:6" ht="16.5" thickBot="1" x14ac:dyDescent="0.3">
      <c r="A50" s="7" t="s">
        <v>122</v>
      </c>
      <c r="B50" s="7"/>
      <c r="C50" s="8">
        <f>(C41+C45+C49)</f>
        <v>27791</v>
      </c>
      <c r="D50" s="105">
        <f>(D41+D45+D49)</f>
        <v>28091</v>
      </c>
      <c r="E50" s="105">
        <f>(E41+E45+E49)</f>
        <v>28141</v>
      </c>
      <c r="F50" s="105">
        <f>(F41+F45+F49)</f>
        <v>28491</v>
      </c>
    </row>
    <row r="51" spans="1:6" x14ac:dyDescent="0.25">
      <c r="B51" s="98"/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I39"/>
  <sheetViews>
    <sheetView zoomScaleNormal="100" workbookViewId="0">
      <pane ySplit="7" topLeftCell="A11" activePane="bottomLeft" state="frozen"/>
      <selection pane="bottomLeft" activeCell="K31" sqref="K31"/>
    </sheetView>
  </sheetViews>
  <sheetFormatPr baseColWidth="10" defaultRowHeight="15" x14ac:dyDescent="0.25"/>
  <cols>
    <col min="1" max="1" width="32.85546875" style="190" customWidth="1"/>
    <col min="2" max="8" width="10.7109375" style="190" customWidth="1"/>
    <col min="9" max="16384" width="11.42578125" style="190"/>
  </cols>
  <sheetData>
    <row r="2" spans="1:9" ht="20.25" x14ac:dyDescent="0.3">
      <c r="A2" s="243" t="s">
        <v>345</v>
      </c>
    </row>
    <row r="3" spans="1:9" ht="21" customHeight="1" x14ac:dyDescent="0.3">
      <c r="A3" s="2" t="s">
        <v>319</v>
      </c>
      <c r="B3" s="2"/>
    </row>
    <row r="4" spans="1:9" ht="21" customHeight="1" x14ac:dyDescent="0.3">
      <c r="A4" s="2" t="s">
        <v>344</v>
      </c>
      <c r="B4" s="2"/>
    </row>
    <row r="6" spans="1:9" ht="15.75" x14ac:dyDescent="0.25">
      <c r="A6" s="39" t="s">
        <v>24</v>
      </c>
      <c r="B6" s="40" t="s">
        <v>26</v>
      </c>
      <c r="C6" s="40" t="s">
        <v>26</v>
      </c>
      <c r="D6" s="40" t="s">
        <v>27</v>
      </c>
      <c r="E6" s="244" t="s">
        <v>25</v>
      </c>
      <c r="F6" s="245"/>
      <c r="G6" s="245"/>
      <c r="H6" s="246"/>
    </row>
    <row r="7" spans="1:9" ht="15.75" x14ac:dyDescent="0.25">
      <c r="A7" s="41"/>
      <c r="B7" s="42">
        <v>2011</v>
      </c>
      <c r="C7" s="42">
        <v>2012</v>
      </c>
      <c r="D7" s="42" t="s">
        <v>124</v>
      </c>
      <c r="E7" s="43">
        <v>2014</v>
      </c>
      <c r="F7" s="43">
        <v>2015</v>
      </c>
      <c r="G7" s="43">
        <v>2016</v>
      </c>
      <c r="H7" s="43">
        <v>2017</v>
      </c>
    </row>
    <row r="8" spans="1:9" ht="15.75" x14ac:dyDescent="0.25">
      <c r="A8" s="50" t="s">
        <v>28</v>
      </c>
      <c r="B8" s="95"/>
      <c r="C8" s="95"/>
      <c r="D8" s="95"/>
      <c r="E8" s="95"/>
      <c r="F8" s="95"/>
      <c r="G8" s="95"/>
      <c r="H8" s="95"/>
      <c r="I8" s="158"/>
    </row>
    <row r="9" spans="1:9" ht="15.75" x14ac:dyDescent="0.25">
      <c r="A9" s="50"/>
      <c r="B9" s="95"/>
      <c r="C9" s="95"/>
      <c r="D9" s="95"/>
      <c r="E9" s="228"/>
      <c r="F9" s="228"/>
      <c r="G9" s="228"/>
      <c r="H9" s="228"/>
      <c r="I9" s="158"/>
    </row>
    <row r="10" spans="1:9" ht="15.75" x14ac:dyDescent="0.25">
      <c r="A10" s="95" t="s">
        <v>29</v>
      </c>
      <c r="B10" s="56">
        <v>-63896</v>
      </c>
      <c r="C10" s="56">
        <v>-67299</v>
      </c>
      <c r="D10" s="56">
        <v>-70553</v>
      </c>
      <c r="E10" s="56">
        <v>-73532</v>
      </c>
      <c r="F10" s="56">
        <v>-73532</v>
      </c>
      <c r="G10" s="56">
        <v>-73532</v>
      </c>
      <c r="H10" s="56">
        <v>-73532</v>
      </c>
      <c r="I10" s="158"/>
    </row>
    <row r="11" spans="1:9" ht="15.75" x14ac:dyDescent="0.25">
      <c r="A11" s="95" t="s">
        <v>30</v>
      </c>
      <c r="B11" s="56">
        <v>-131248</v>
      </c>
      <c r="C11" s="56">
        <v>-138457</v>
      </c>
      <c r="D11" s="56">
        <v>-146534</v>
      </c>
      <c r="E11" s="56">
        <v>-153074</v>
      </c>
      <c r="F11" s="56">
        <v>-153811</v>
      </c>
      <c r="G11" s="56">
        <v>-153811</v>
      </c>
      <c r="H11" s="56">
        <v>-153811</v>
      </c>
      <c r="I11" s="158"/>
    </row>
    <row r="12" spans="1:9" ht="15.75" x14ac:dyDescent="0.25">
      <c r="A12" s="95" t="s">
        <v>335</v>
      </c>
      <c r="B12" s="56">
        <v>-37020</v>
      </c>
      <c r="C12" s="56">
        <v>-37304</v>
      </c>
      <c r="D12" s="56">
        <v>-37148</v>
      </c>
      <c r="E12" s="162">
        <v>-37072</v>
      </c>
      <c r="F12" s="162">
        <v>-37072</v>
      </c>
      <c r="G12" s="162">
        <v>-37072</v>
      </c>
      <c r="H12" s="162">
        <v>-37072</v>
      </c>
      <c r="I12" s="158"/>
    </row>
    <row r="13" spans="1:9" ht="16.5" thickBot="1" x14ac:dyDescent="0.3">
      <c r="A13" s="95" t="s">
        <v>32</v>
      </c>
      <c r="B13" s="56">
        <v>-2318</v>
      </c>
      <c r="C13" s="56">
        <v>-2088</v>
      </c>
      <c r="D13" s="56">
        <v>-2200</v>
      </c>
      <c r="E13" s="162">
        <v>-2200</v>
      </c>
      <c r="F13" s="162">
        <v>-2265</v>
      </c>
      <c r="G13" s="162">
        <v>-2280</v>
      </c>
      <c r="H13" s="162">
        <v>-2300</v>
      </c>
      <c r="I13" s="158"/>
    </row>
    <row r="14" spans="1:9" ht="16.5" thickBot="1" x14ac:dyDescent="0.3">
      <c r="A14" s="52" t="s">
        <v>34</v>
      </c>
      <c r="B14" s="57">
        <f t="shared" ref="B14:H14" si="0">SUM(B10:B13)</f>
        <v>-234482</v>
      </c>
      <c r="C14" s="57">
        <f t="shared" si="0"/>
        <v>-245148</v>
      </c>
      <c r="D14" s="57">
        <f t="shared" si="0"/>
        <v>-256435</v>
      </c>
      <c r="E14" s="57">
        <f t="shared" si="0"/>
        <v>-265878</v>
      </c>
      <c r="F14" s="57">
        <f t="shared" si="0"/>
        <v>-266680</v>
      </c>
      <c r="G14" s="57">
        <f t="shared" si="0"/>
        <v>-266695</v>
      </c>
      <c r="H14" s="57">
        <f t="shared" si="0"/>
        <v>-266715</v>
      </c>
      <c r="I14" s="158"/>
    </row>
    <row r="15" spans="1:9" ht="15.75" x14ac:dyDescent="0.25">
      <c r="A15" s="50" t="s">
        <v>35</v>
      </c>
      <c r="B15" s="95"/>
      <c r="C15" s="95"/>
      <c r="D15" s="95"/>
      <c r="E15" s="95"/>
      <c r="F15" s="95"/>
      <c r="G15" s="95"/>
      <c r="H15" s="95"/>
      <c r="I15" s="158"/>
    </row>
    <row r="16" spans="1:9" ht="15.75" x14ac:dyDescent="0.25">
      <c r="A16" s="95"/>
      <c r="B16" s="95"/>
      <c r="C16" s="95"/>
      <c r="D16" s="95"/>
      <c r="E16" s="95"/>
      <c r="F16" s="95"/>
      <c r="G16" s="95"/>
      <c r="H16" s="95"/>
      <c r="I16" s="158"/>
    </row>
    <row r="17" spans="1:9" ht="15.75" x14ac:dyDescent="0.25">
      <c r="A17" s="95" t="s">
        <v>36</v>
      </c>
      <c r="B17" s="56">
        <v>-4129</v>
      </c>
      <c r="C17" s="56">
        <v>-4390</v>
      </c>
      <c r="D17" s="56">
        <v>-1850</v>
      </c>
      <c r="E17" s="56">
        <v>-1850</v>
      </c>
      <c r="F17" s="56">
        <v>-2850</v>
      </c>
      <c r="G17" s="56">
        <v>-2850</v>
      </c>
      <c r="H17" s="56">
        <v>-2850</v>
      </c>
      <c r="I17" s="158"/>
    </row>
    <row r="18" spans="1:9" ht="15.75" x14ac:dyDescent="0.25">
      <c r="A18" s="95" t="s">
        <v>37</v>
      </c>
      <c r="B18" s="47">
        <v>7117</v>
      </c>
      <c r="C18" s="47">
        <v>6082</v>
      </c>
      <c r="D18" s="47">
        <v>5811</v>
      </c>
      <c r="E18" s="47">
        <v>7200</v>
      </c>
      <c r="F18" s="47">
        <v>10444</v>
      </c>
      <c r="G18" s="47">
        <v>11799</v>
      </c>
      <c r="H18" s="47">
        <v>12907</v>
      </c>
      <c r="I18" s="158"/>
    </row>
    <row r="19" spans="1:9" ht="16.5" thickBot="1" x14ac:dyDescent="0.3">
      <c r="A19" s="95" t="s">
        <v>38</v>
      </c>
      <c r="B19" s="47">
        <v>10633</v>
      </c>
      <c r="C19" s="47">
        <v>12393</v>
      </c>
      <c r="D19" s="47">
        <v>12500</v>
      </c>
      <c r="E19" s="47">
        <v>14100</v>
      </c>
      <c r="F19" s="47">
        <v>17085</v>
      </c>
      <c r="G19" s="47">
        <v>18418</v>
      </c>
      <c r="H19" s="47">
        <v>18718</v>
      </c>
      <c r="I19" s="158"/>
    </row>
    <row r="20" spans="1:9" ht="16.5" thickBot="1" x14ac:dyDescent="0.3">
      <c r="A20" s="52" t="s">
        <v>57</v>
      </c>
      <c r="B20" s="48">
        <f t="shared" ref="B20:H20" si="1">SUM(B17:B19)</f>
        <v>13621</v>
      </c>
      <c r="C20" s="48">
        <f t="shared" si="1"/>
        <v>14085</v>
      </c>
      <c r="D20" s="48">
        <f t="shared" si="1"/>
        <v>16461</v>
      </c>
      <c r="E20" s="48">
        <f t="shared" si="1"/>
        <v>19450</v>
      </c>
      <c r="F20" s="48">
        <f t="shared" si="1"/>
        <v>24679</v>
      </c>
      <c r="G20" s="48">
        <f t="shared" si="1"/>
        <v>27367</v>
      </c>
      <c r="H20" s="48">
        <f t="shared" si="1"/>
        <v>28775</v>
      </c>
      <c r="I20" s="158"/>
    </row>
    <row r="21" spans="1:9" ht="15.75" x14ac:dyDescent="0.25">
      <c r="A21" s="50" t="s">
        <v>40</v>
      </c>
      <c r="B21" s="95"/>
      <c r="C21" s="95"/>
      <c r="D21" s="95"/>
      <c r="E21" s="95"/>
      <c r="F21" s="95"/>
      <c r="G21" s="95"/>
      <c r="H21" s="95"/>
      <c r="I21" s="158"/>
    </row>
    <row r="22" spans="1:9" ht="15.75" x14ac:dyDescent="0.25">
      <c r="A22" s="50" t="s">
        <v>41</v>
      </c>
      <c r="B22" s="95"/>
      <c r="C22" s="95"/>
      <c r="D22" s="95"/>
      <c r="E22" s="95"/>
      <c r="F22" s="95"/>
      <c r="G22" s="95"/>
      <c r="H22" s="95"/>
      <c r="I22" s="158"/>
    </row>
    <row r="23" spans="1:9" ht="15.75" x14ac:dyDescent="0.25">
      <c r="A23" s="95"/>
      <c r="B23" s="95"/>
      <c r="C23" s="95"/>
      <c r="D23" s="95"/>
      <c r="E23" s="95"/>
      <c r="F23" s="95"/>
      <c r="G23" s="95"/>
      <c r="H23" s="95"/>
      <c r="I23" s="158"/>
    </row>
    <row r="24" spans="1:9" ht="15.75" x14ac:dyDescent="0.25">
      <c r="A24" s="95" t="s">
        <v>42</v>
      </c>
      <c r="B24" s="47">
        <v>7782</v>
      </c>
      <c r="C24" s="47">
        <v>9307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158"/>
    </row>
    <row r="25" spans="1:9" ht="15.75" x14ac:dyDescent="0.25">
      <c r="A25" s="95" t="s">
        <v>43</v>
      </c>
      <c r="B25" s="56">
        <v>-258</v>
      </c>
      <c r="C25" s="56"/>
      <c r="D25" s="47">
        <v>0</v>
      </c>
      <c r="E25" s="162">
        <v>-916</v>
      </c>
      <c r="F25" s="162">
        <v>-2001</v>
      </c>
      <c r="G25" s="162">
        <v>-2222</v>
      </c>
      <c r="H25" s="162">
        <v>-4125</v>
      </c>
      <c r="I25" s="158"/>
    </row>
    <row r="26" spans="1:9" ht="15.75" x14ac:dyDescent="0.25">
      <c r="A26" s="95" t="s">
        <v>44</v>
      </c>
      <c r="B26" s="47">
        <v>0</v>
      </c>
      <c r="C26" s="47">
        <v>161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158"/>
    </row>
    <row r="27" spans="1:9" ht="15.75" x14ac:dyDescent="0.25">
      <c r="A27" s="95" t="s">
        <v>337</v>
      </c>
      <c r="B27" s="56">
        <v>-7782</v>
      </c>
      <c r="C27" s="56">
        <v>-9307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158"/>
    </row>
    <row r="28" spans="1:9" ht="16.5" thickBot="1" x14ac:dyDescent="0.3">
      <c r="A28" s="95" t="s">
        <v>46</v>
      </c>
      <c r="B28" s="47"/>
      <c r="C28" s="56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158"/>
    </row>
    <row r="29" spans="1:9" ht="16.5" thickBot="1" x14ac:dyDescent="0.3">
      <c r="A29" s="52" t="s">
        <v>47</v>
      </c>
      <c r="B29" s="57">
        <f>SUM(B24:B28)</f>
        <v>-258</v>
      </c>
      <c r="C29" s="71">
        <f t="shared" ref="C29:H29" si="2">SUM(C24:C28)</f>
        <v>161</v>
      </c>
      <c r="D29" s="48">
        <f t="shared" si="2"/>
        <v>0</v>
      </c>
      <c r="E29" s="57">
        <f t="shared" si="2"/>
        <v>-916</v>
      </c>
      <c r="F29" s="57">
        <f t="shared" si="2"/>
        <v>-2001</v>
      </c>
      <c r="G29" s="57">
        <f t="shared" si="2"/>
        <v>-2222</v>
      </c>
      <c r="H29" s="57">
        <f t="shared" si="2"/>
        <v>-4125</v>
      </c>
      <c r="I29" s="158"/>
    </row>
    <row r="30" spans="1:9" ht="15.75" x14ac:dyDescent="0.25">
      <c r="A30" s="229" t="s">
        <v>336</v>
      </c>
      <c r="B30" s="233"/>
      <c r="C30" s="233"/>
      <c r="D30" s="234"/>
      <c r="E30" s="234"/>
      <c r="F30" s="233"/>
      <c r="G30" s="234"/>
      <c r="H30" s="234"/>
      <c r="I30" s="158"/>
    </row>
    <row r="31" spans="1:9" ht="15.75" x14ac:dyDescent="0.25">
      <c r="A31" s="77"/>
      <c r="B31" s="162"/>
      <c r="C31" s="162"/>
      <c r="D31" s="163"/>
      <c r="E31" s="163"/>
      <c r="F31" s="162"/>
      <c r="G31" s="163"/>
      <c r="H31" s="163"/>
      <c r="I31" s="158"/>
    </row>
    <row r="32" spans="1:9" ht="16.5" thickBot="1" x14ac:dyDescent="0.3">
      <c r="A32" s="231" t="s">
        <v>49</v>
      </c>
      <c r="B32" s="232">
        <v>9527</v>
      </c>
      <c r="C32" s="232">
        <v>3718</v>
      </c>
      <c r="D32" s="236">
        <v>2161</v>
      </c>
      <c r="E32" s="236">
        <v>0</v>
      </c>
      <c r="F32" s="232">
        <v>0</v>
      </c>
      <c r="G32" s="236">
        <v>0</v>
      </c>
      <c r="H32" s="236">
        <v>0</v>
      </c>
      <c r="I32" s="158"/>
    </row>
    <row r="33" spans="1:9" ht="16.5" thickBot="1" x14ac:dyDescent="0.3">
      <c r="A33" s="52" t="s">
        <v>58</v>
      </c>
      <c r="B33" s="57">
        <f t="shared" ref="B33:H33" si="3">B14+B20+B29+B32</f>
        <v>-211592</v>
      </c>
      <c r="C33" s="57">
        <f t="shared" si="3"/>
        <v>-227184</v>
      </c>
      <c r="D33" s="57">
        <f t="shared" si="3"/>
        <v>-237813</v>
      </c>
      <c r="E33" s="57">
        <f t="shared" si="3"/>
        <v>-247344</v>
      </c>
      <c r="F33" s="57">
        <f t="shared" si="3"/>
        <v>-244002</v>
      </c>
      <c r="G33" s="57">
        <f t="shared" si="3"/>
        <v>-241550</v>
      </c>
      <c r="H33" s="57">
        <f t="shared" si="3"/>
        <v>-242065</v>
      </c>
      <c r="I33" s="158"/>
    </row>
    <row r="34" spans="1:9" ht="16.5" thickBot="1" x14ac:dyDescent="0.3">
      <c r="A34" s="58" t="s">
        <v>59</v>
      </c>
      <c r="B34" s="59">
        <f>'Kopi av Budsjettskjema  !B - ko'!B74</f>
        <v>202285</v>
      </c>
      <c r="C34" s="59">
        <f>'Kopi av Budsjettskjema  !B - ko'!C74</f>
        <v>216405</v>
      </c>
      <c r="D34" s="59">
        <f>'Kopi av Budsjettskjema  !B - ko'!D74</f>
        <v>237813</v>
      </c>
      <c r="E34" s="59">
        <f>'Kopi av Budsjettskjema  !B - ko'!E74</f>
        <v>247344</v>
      </c>
      <c r="F34" s="59">
        <f>'Kopi av Budsjettskjema  !B - ko'!F74</f>
        <v>244002</v>
      </c>
      <c r="G34" s="59">
        <f>'Kopi av Budsjettskjema  !B - ko'!G74</f>
        <v>241550</v>
      </c>
      <c r="H34" s="59">
        <f>'Kopi av Budsjettskjema  !B - ko'!H74</f>
        <v>242065</v>
      </c>
      <c r="I34" s="158"/>
    </row>
    <row r="35" spans="1:9" ht="16.5" thickBot="1" x14ac:dyDescent="0.3">
      <c r="A35" s="60" t="s">
        <v>61</v>
      </c>
      <c r="B35" s="61">
        <f>SUM(B33:B34)</f>
        <v>-9307</v>
      </c>
      <c r="C35" s="61">
        <f t="shared" ref="C35:H35" si="4">SUM(C33:C34)</f>
        <v>-10779</v>
      </c>
      <c r="D35" s="61">
        <f t="shared" si="4"/>
        <v>0</v>
      </c>
      <c r="E35" s="61">
        <f t="shared" si="4"/>
        <v>0</v>
      </c>
      <c r="F35" s="61">
        <f t="shared" si="4"/>
        <v>0</v>
      </c>
      <c r="G35" s="61">
        <f t="shared" si="4"/>
        <v>0</v>
      </c>
      <c r="H35" s="61">
        <f t="shared" si="4"/>
        <v>0</v>
      </c>
      <c r="I35" s="158"/>
    </row>
    <row r="36" spans="1:9" ht="15.75" x14ac:dyDescent="0.25">
      <c r="A36" s="158"/>
      <c r="B36" s="158"/>
      <c r="C36" s="158"/>
      <c r="D36" s="158"/>
      <c r="E36" s="158"/>
      <c r="F36" s="158"/>
      <c r="G36" s="158"/>
      <c r="H36" s="158"/>
      <c r="I36" s="158"/>
    </row>
    <row r="37" spans="1:9" ht="15.75" x14ac:dyDescent="0.25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 ht="15.75" x14ac:dyDescent="0.25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 ht="15.75" x14ac:dyDescent="0.25">
      <c r="A39" s="158"/>
      <c r="B39" s="158"/>
      <c r="C39" s="158"/>
      <c r="D39" s="158"/>
      <c r="E39" s="158"/>
      <c r="F39" s="158"/>
      <c r="G39" s="158"/>
      <c r="H39" s="158"/>
      <c r="I39" s="158"/>
    </row>
  </sheetData>
  <mergeCells count="1">
    <mergeCell ref="E6:H6"/>
  </mergeCells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78"/>
  <sheetViews>
    <sheetView tabSelected="1" zoomScaleNormal="100" workbookViewId="0">
      <pane ySplit="7" topLeftCell="A51" activePane="bottomLeft" state="frozen"/>
      <selection pane="bottomLeft" activeCell="K10" sqref="K10"/>
    </sheetView>
  </sheetViews>
  <sheetFormatPr baseColWidth="10" defaultRowHeight="15" x14ac:dyDescent="0.25"/>
  <cols>
    <col min="1" max="1" width="37.140625" style="190" customWidth="1"/>
    <col min="2" max="3" width="10.42578125" style="190" customWidth="1"/>
    <col min="4" max="4" width="10.28515625" style="190" customWidth="1"/>
    <col min="5" max="7" width="10.7109375" style="190" customWidth="1"/>
    <col min="8" max="8" width="10.42578125" style="190" customWidth="1"/>
    <col min="9" max="16384" width="11.42578125" style="190"/>
  </cols>
  <sheetData>
    <row r="2" spans="1:9" ht="20.25" x14ac:dyDescent="0.3">
      <c r="A2" s="243" t="s">
        <v>345</v>
      </c>
    </row>
    <row r="3" spans="1:9" ht="21" customHeight="1" x14ac:dyDescent="0.3">
      <c r="A3" s="2" t="s">
        <v>320</v>
      </c>
      <c r="B3" s="2"/>
    </row>
    <row r="4" spans="1:9" ht="21" customHeight="1" x14ac:dyDescent="0.3">
      <c r="A4" s="2" t="s">
        <v>344</v>
      </c>
      <c r="B4" s="2"/>
    </row>
    <row r="6" spans="1:9" ht="15.75" x14ac:dyDescent="0.25">
      <c r="A6" s="39" t="s">
        <v>24</v>
      </c>
      <c r="B6" s="40" t="s">
        <v>26</v>
      </c>
      <c r="C6" s="40" t="s">
        <v>26</v>
      </c>
      <c r="D6" s="40" t="s">
        <v>27</v>
      </c>
      <c r="E6" s="244" t="s">
        <v>25</v>
      </c>
      <c r="F6" s="245"/>
      <c r="G6" s="245"/>
      <c r="H6" s="246"/>
    </row>
    <row r="7" spans="1:9" ht="15.75" x14ac:dyDescent="0.25">
      <c r="A7" s="41"/>
      <c r="B7" s="42">
        <v>2011</v>
      </c>
      <c r="C7" s="42">
        <v>2012</v>
      </c>
      <c r="D7" s="42" t="s">
        <v>124</v>
      </c>
      <c r="E7" s="43">
        <v>2014</v>
      </c>
      <c r="F7" s="43">
        <v>2015</v>
      </c>
      <c r="G7" s="43">
        <v>2016</v>
      </c>
      <c r="H7" s="43">
        <v>2017</v>
      </c>
    </row>
    <row r="8" spans="1:9" ht="15.75" x14ac:dyDescent="0.25">
      <c r="A8" s="50" t="s">
        <v>67</v>
      </c>
      <c r="B8" s="95"/>
      <c r="C8" s="95"/>
      <c r="D8" s="95"/>
      <c r="E8" s="95"/>
      <c r="F8" s="95"/>
      <c r="G8" s="95"/>
      <c r="H8" s="95"/>
      <c r="I8" s="158"/>
    </row>
    <row r="9" spans="1:9" ht="15.75" x14ac:dyDescent="0.25">
      <c r="A9" s="50"/>
      <c r="B9" s="70"/>
      <c r="C9" s="70"/>
      <c r="D9" s="70"/>
      <c r="E9" s="70"/>
      <c r="F9" s="70"/>
      <c r="G9" s="70"/>
      <c r="H9" s="70"/>
      <c r="I9" s="158"/>
    </row>
    <row r="10" spans="1:9" ht="15.75" x14ac:dyDescent="0.25">
      <c r="A10" s="95" t="s">
        <v>69</v>
      </c>
      <c r="B10" s="70">
        <v>2609</v>
      </c>
      <c r="C10" s="70">
        <v>2184</v>
      </c>
      <c r="D10" s="70">
        <v>2449</v>
      </c>
      <c r="E10" s="78">
        <v>2519</v>
      </c>
      <c r="F10" s="78">
        <v>2519</v>
      </c>
      <c r="G10" s="78">
        <v>2519</v>
      </c>
      <c r="H10" s="78">
        <v>2519</v>
      </c>
      <c r="I10" s="158"/>
    </row>
    <row r="11" spans="1:9" ht="15.75" x14ac:dyDescent="0.25">
      <c r="A11" s="95" t="s">
        <v>70</v>
      </c>
      <c r="B11" s="70">
        <v>2461</v>
      </c>
      <c r="C11" s="70">
        <v>2593</v>
      </c>
      <c r="D11" s="70">
        <v>2899</v>
      </c>
      <c r="E11" s="78">
        <v>3168</v>
      </c>
      <c r="F11" s="78">
        <v>3066</v>
      </c>
      <c r="G11" s="78">
        <v>3066</v>
      </c>
      <c r="H11" s="78">
        <v>3066</v>
      </c>
      <c r="I11" s="158"/>
    </row>
    <row r="12" spans="1:9" ht="15.75" x14ac:dyDescent="0.25">
      <c r="A12" s="95" t="s">
        <v>71</v>
      </c>
      <c r="B12" s="70">
        <v>2950</v>
      </c>
      <c r="C12" s="70">
        <v>2653</v>
      </c>
      <c r="D12" s="70">
        <v>3259</v>
      </c>
      <c r="E12" s="78">
        <v>4018</v>
      </c>
      <c r="F12" s="78">
        <v>3672</v>
      </c>
      <c r="G12" s="78">
        <v>3672</v>
      </c>
      <c r="H12" s="78">
        <v>3672</v>
      </c>
      <c r="I12" s="158"/>
    </row>
    <row r="13" spans="1:9" ht="15.75" x14ac:dyDescent="0.25">
      <c r="A13" s="95" t="s">
        <v>72</v>
      </c>
      <c r="B13" s="70">
        <v>4618</v>
      </c>
      <c r="C13" s="70">
        <v>4539</v>
      </c>
      <c r="D13" s="70">
        <v>5250</v>
      </c>
      <c r="E13" s="78">
        <v>5285</v>
      </c>
      <c r="F13" s="78">
        <v>5285</v>
      </c>
      <c r="G13" s="78">
        <v>5285</v>
      </c>
      <c r="H13" s="78">
        <v>5285</v>
      </c>
      <c r="I13" s="158"/>
    </row>
    <row r="14" spans="1:9" ht="15.75" x14ac:dyDescent="0.25">
      <c r="A14" s="95" t="s">
        <v>73</v>
      </c>
      <c r="B14" s="70">
        <v>4232</v>
      </c>
      <c r="C14" s="70">
        <v>4528</v>
      </c>
      <c r="D14" s="70">
        <v>4779</v>
      </c>
      <c r="E14" s="78">
        <v>4640</v>
      </c>
      <c r="F14" s="78">
        <v>4640</v>
      </c>
      <c r="G14" s="78">
        <v>4640</v>
      </c>
      <c r="H14" s="78">
        <v>4640</v>
      </c>
      <c r="I14" s="158"/>
    </row>
    <row r="15" spans="1:9" ht="15.75" x14ac:dyDescent="0.25">
      <c r="A15" s="95" t="s">
        <v>321</v>
      </c>
      <c r="B15" s="70">
        <v>306</v>
      </c>
      <c r="C15" s="70">
        <v>338</v>
      </c>
      <c r="D15" s="70">
        <v>869</v>
      </c>
      <c r="E15" s="78">
        <v>0</v>
      </c>
      <c r="F15" s="78">
        <v>0</v>
      </c>
      <c r="G15" s="78">
        <v>0</v>
      </c>
      <c r="H15" s="78">
        <v>0</v>
      </c>
      <c r="I15" s="158"/>
    </row>
    <row r="16" spans="1:9" ht="15.75" x14ac:dyDescent="0.25">
      <c r="A16" s="95" t="s">
        <v>74</v>
      </c>
      <c r="B16" s="70">
        <v>3011</v>
      </c>
      <c r="C16" s="70">
        <v>3353</v>
      </c>
      <c r="D16" s="70">
        <v>3261</v>
      </c>
      <c r="E16" s="78">
        <v>3523</v>
      </c>
      <c r="F16" s="78">
        <v>3523</v>
      </c>
      <c r="G16" s="78">
        <v>3523</v>
      </c>
      <c r="H16" s="78">
        <v>3523</v>
      </c>
      <c r="I16" s="158"/>
    </row>
    <row r="17" spans="1:9" ht="16.5" thickBot="1" x14ac:dyDescent="0.3">
      <c r="A17" s="95" t="s">
        <v>75</v>
      </c>
      <c r="B17" s="70">
        <v>3285</v>
      </c>
      <c r="C17" s="70">
        <v>3368</v>
      </c>
      <c r="D17" s="70">
        <v>3967</v>
      </c>
      <c r="E17" s="78">
        <v>4836</v>
      </c>
      <c r="F17" s="78">
        <v>5386</v>
      </c>
      <c r="G17" s="78">
        <v>5236</v>
      </c>
      <c r="H17" s="78">
        <v>5626</v>
      </c>
      <c r="I17" s="158"/>
    </row>
    <row r="18" spans="1:9" ht="16.5" thickBot="1" x14ac:dyDescent="0.3">
      <c r="A18" s="52" t="s">
        <v>68</v>
      </c>
      <c r="B18" s="71">
        <f t="shared" ref="B18:H18" si="0">SUM(B10:B17)</f>
        <v>23472</v>
      </c>
      <c r="C18" s="71">
        <f t="shared" si="0"/>
        <v>23556</v>
      </c>
      <c r="D18" s="71">
        <f t="shared" si="0"/>
        <v>26733</v>
      </c>
      <c r="E18" s="71">
        <f t="shared" si="0"/>
        <v>27989</v>
      </c>
      <c r="F18" s="71">
        <f t="shared" si="0"/>
        <v>28091</v>
      </c>
      <c r="G18" s="71">
        <f t="shared" si="0"/>
        <v>27941</v>
      </c>
      <c r="H18" s="71">
        <f t="shared" si="0"/>
        <v>28331</v>
      </c>
      <c r="I18" s="158"/>
    </row>
    <row r="19" spans="1:9" ht="15.75" x14ac:dyDescent="0.25">
      <c r="A19" s="95" t="s">
        <v>76</v>
      </c>
      <c r="B19" s="47">
        <v>5228</v>
      </c>
      <c r="C19" s="47">
        <v>5260</v>
      </c>
      <c r="D19" s="47">
        <v>4730</v>
      </c>
      <c r="E19" s="163">
        <v>4193</v>
      </c>
      <c r="F19" s="163">
        <v>3743</v>
      </c>
      <c r="G19" s="163">
        <v>3743</v>
      </c>
      <c r="H19" s="163">
        <v>3743</v>
      </c>
      <c r="I19" s="158"/>
    </row>
    <row r="20" spans="1:9" ht="15.75" x14ac:dyDescent="0.25">
      <c r="A20" s="95" t="s">
        <v>77</v>
      </c>
      <c r="B20" s="47">
        <v>1053</v>
      </c>
      <c r="C20" s="56">
        <v>-12</v>
      </c>
      <c r="D20" s="47">
        <v>0</v>
      </c>
      <c r="E20" s="163">
        <v>0</v>
      </c>
      <c r="F20" s="163">
        <v>0</v>
      </c>
      <c r="G20" s="163">
        <v>0</v>
      </c>
      <c r="H20" s="163">
        <v>0</v>
      </c>
      <c r="I20" s="158"/>
    </row>
    <row r="21" spans="1:9" ht="15.75" x14ac:dyDescent="0.25">
      <c r="A21" s="95" t="s">
        <v>78</v>
      </c>
      <c r="B21" s="47">
        <v>3809</v>
      </c>
      <c r="C21" s="47">
        <v>3847</v>
      </c>
      <c r="D21" s="47">
        <v>3881</v>
      </c>
      <c r="E21" s="163">
        <v>4133</v>
      </c>
      <c r="F21" s="163">
        <v>4133</v>
      </c>
      <c r="G21" s="163">
        <v>4133</v>
      </c>
      <c r="H21" s="163">
        <v>4133</v>
      </c>
      <c r="I21" s="158"/>
    </row>
    <row r="22" spans="1:9" ht="15.75" x14ac:dyDescent="0.25">
      <c r="A22" s="95" t="s">
        <v>79</v>
      </c>
      <c r="B22" s="47">
        <v>22716</v>
      </c>
      <c r="C22" s="47">
        <v>23063</v>
      </c>
      <c r="D22" s="47">
        <v>25351</v>
      </c>
      <c r="E22" s="163">
        <v>26151</v>
      </c>
      <c r="F22" s="163">
        <v>26151</v>
      </c>
      <c r="G22" s="163">
        <v>26151</v>
      </c>
      <c r="H22" s="163">
        <v>26151</v>
      </c>
      <c r="I22" s="158"/>
    </row>
    <row r="23" spans="1:9" ht="15.75" x14ac:dyDescent="0.25">
      <c r="A23" s="95" t="s">
        <v>80</v>
      </c>
      <c r="B23" s="47">
        <v>4048</v>
      </c>
      <c r="C23" s="47">
        <v>4015</v>
      </c>
      <c r="D23" s="47">
        <v>4033</v>
      </c>
      <c r="E23" s="163">
        <v>4132</v>
      </c>
      <c r="F23" s="163">
        <v>4132</v>
      </c>
      <c r="G23" s="163">
        <v>4132</v>
      </c>
      <c r="H23" s="163">
        <v>4132</v>
      </c>
      <c r="I23" s="158"/>
    </row>
    <row r="24" spans="1:9" ht="15.75" x14ac:dyDescent="0.25">
      <c r="A24" s="95" t="s">
        <v>81</v>
      </c>
      <c r="B24" s="47">
        <v>8562</v>
      </c>
      <c r="C24" s="47">
        <v>8519</v>
      </c>
      <c r="D24" s="47">
        <v>8809</v>
      </c>
      <c r="E24" s="163">
        <v>8753</v>
      </c>
      <c r="F24" s="163">
        <v>8753</v>
      </c>
      <c r="G24" s="163">
        <v>8753</v>
      </c>
      <c r="H24" s="163">
        <v>8753</v>
      </c>
      <c r="I24" s="158"/>
    </row>
    <row r="25" spans="1:9" ht="15.75" x14ac:dyDescent="0.25">
      <c r="A25" s="95" t="s">
        <v>322</v>
      </c>
      <c r="B25" s="47">
        <v>365</v>
      </c>
      <c r="C25" s="47">
        <v>1386</v>
      </c>
      <c r="D25" s="47">
        <v>1435</v>
      </c>
      <c r="E25" s="163">
        <v>1867</v>
      </c>
      <c r="F25" s="163">
        <v>1867</v>
      </c>
      <c r="G25" s="163">
        <v>1867</v>
      </c>
      <c r="H25" s="163">
        <v>1867</v>
      </c>
      <c r="I25" s="158"/>
    </row>
    <row r="26" spans="1:9" ht="16.5" thickBot="1" x14ac:dyDescent="0.3">
      <c r="A26" s="95" t="s">
        <v>278</v>
      </c>
      <c r="B26" s="47">
        <v>1102</v>
      </c>
      <c r="C26" s="47">
        <v>1062</v>
      </c>
      <c r="D26" s="47">
        <v>1100</v>
      </c>
      <c r="E26" s="163">
        <v>1048</v>
      </c>
      <c r="F26" s="163">
        <v>1048</v>
      </c>
      <c r="G26" s="163">
        <v>1048</v>
      </c>
      <c r="H26" s="163">
        <v>1048</v>
      </c>
      <c r="I26" s="158"/>
    </row>
    <row r="27" spans="1:9" ht="16.5" thickBot="1" x14ac:dyDescent="0.3">
      <c r="A27" s="52" t="s">
        <v>82</v>
      </c>
      <c r="B27" s="71">
        <f t="shared" ref="B27:H27" si="1">SUM(B19:B26)</f>
        <v>46883</v>
      </c>
      <c r="C27" s="71">
        <f t="shared" si="1"/>
        <v>47140</v>
      </c>
      <c r="D27" s="71">
        <f t="shared" si="1"/>
        <v>49339</v>
      </c>
      <c r="E27" s="71">
        <f t="shared" si="1"/>
        <v>50277</v>
      </c>
      <c r="F27" s="71">
        <f t="shared" si="1"/>
        <v>49827</v>
      </c>
      <c r="G27" s="71">
        <f t="shared" si="1"/>
        <v>49827</v>
      </c>
      <c r="H27" s="71">
        <f t="shared" si="1"/>
        <v>49827</v>
      </c>
      <c r="I27" s="158"/>
    </row>
    <row r="28" spans="1:9" ht="15.75" x14ac:dyDescent="0.25">
      <c r="A28" s="77" t="s">
        <v>88</v>
      </c>
      <c r="B28" s="78">
        <v>2812</v>
      </c>
      <c r="C28" s="78">
        <v>3590</v>
      </c>
      <c r="D28" s="78">
        <v>4499</v>
      </c>
      <c r="E28" s="78">
        <v>4912</v>
      </c>
      <c r="F28" s="78">
        <v>4841</v>
      </c>
      <c r="G28" s="78">
        <v>4841</v>
      </c>
      <c r="H28" s="78">
        <v>4841</v>
      </c>
      <c r="I28" s="158"/>
    </row>
    <row r="29" spans="1:9" ht="15.75" x14ac:dyDescent="0.25">
      <c r="A29" s="95" t="s">
        <v>83</v>
      </c>
      <c r="B29" s="76">
        <v>2397</v>
      </c>
      <c r="C29" s="47">
        <v>2856</v>
      </c>
      <c r="D29" s="47">
        <v>3278</v>
      </c>
      <c r="E29" s="163">
        <v>3321</v>
      </c>
      <c r="F29" s="163">
        <v>3321</v>
      </c>
      <c r="G29" s="163">
        <v>3321</v>
      </c>
      <c r="H29" s="163">
        <v>3321</v>
      </c>
      <c r="I29" s="158"/>
    </row>
    <row r="30" spans="1:9" ht="15.75" x14ac:dyDescent="0.25">
      <c r="A30" s="95" t="s">
        <v>84</v>
      </c>
      <c r="B30" s="47">
        <v>1651</v>
      </c>
      <c r="C30" s="47">
        <v>1798</v>
      </c>
      <c r="D30" s="47">
        <v>2297</v>
      </c>
      <c r="E30" s="163">
        <v>2154</v>
      </c>
      <c r="F30" s="163">
        <v>2154</v>
      </c>
      <c r="G30" s="163">
        <v>2154</v>
      </c>
      <c r="H30" s="163">
        <v>2154</v>
      </c>
      <c r="I30" s="158"/>
    </row>
    <row r="31" spans="1:9" ht="15.75" x14ac:dyDescent="0.25">
      <c r="A31" s="95" t="s">
        <v>85</v>
      </c>
      <c r="B31" s="47">
        <v>4724</v>
      </c>
      <c r="C31" s="47">
        <v>4947</v>
      </c>
      <c r="D31" s="47">
        <v>5476</v>
      </c>
      <c r="E31" s="163">
        <v>6056</v>
      </c>
      <c r="F31" s="163">
        <v>5929</v>
      </c>
      <c r="G31" s="163">
        <v>5929</v>
      </c>
      <c r="H31" s="163">
        <v>5929</v>
      </c>
      <c r="I31" s="158"/>
    </row>
    <row r="32" spans="1:9" ht="16.5" thickBot="1" x14ac:dyDescent="0.3">
      <c r="A32" s="95" t="s">
        <v>86</v>
      </c>
      <c r="B32" s="47">
        <v>2710</v>
      </c>
      <c r="C32" s="47">
        <v>3473</v>
      </c>
      <c r="D32" s="47">
        <v>3661</v>
      </c>
      <c r="E32" s="163">
        <v>3375</v>
      </c>
      <c r="F32" s="163">
        <v>3248</v>
      </c>
      <c r="G32" s="163">
        <v>3248</v>
      </c>
      <c r="H32" s="163">
        <v>3248</v>
      </c>
      <c r="I32" s="158"/>
    </row>
    <row r="33" spans="1:14" ht="16.5" thickBot="1" x14ac:dyDescent="0.3">
      <c r="A33" s="52" t="s">
        <v>87</v>
      </c>
      <c r="B33" s="71">
        <f t="shared" ref="B33:H33" si="2">SUM(B28:B32)</f>
        <v>14294</v>
      </c>
      <c r="C33" s="71">
        <f t="shared" si="2"/>
        <v>16664</v>
      </c>
      <c r="D33" s="71">
        <f t="shared" si="2"/>
        <v>19211</v>
      </c>
      <c r="E33" s="71">
        <f t="shared" si="2"/>
        <v>19818</v>
      </c>
      <c r="F33" s="71">
        <f t="shared" si="2"/>
        <v>19493</v>
      </c>
      <c r="G33" s="71">
        <f t="shared" si="2"/>
        <v>19493</v>
      </c>
      <c r="H33" s="71">
        <f t="shared" si="2"/>
        <v>19493</v>
      </c>
      <c r="I33" s="158"/>
    </row>
    <row r="34" spans="1:14" ht="15.75" x14ac:dyDescent="0.25">
      <c r="A34" s="54" t="s">
        <v>89</v>
      </c>
      <c r="B34" s="47">
        <v>12696</v>
      </c>
      <c r="C34" s="47">
        <v>13592</v>
      </c>
      <c r="D34" s="47">
        <v>15397</v>
      </c>
      <c r="E34" s="163">
        <v>16404</v>
      </c>
      <c r="F34" s="163">
        <v>16212</v>
      </c>
      <c r="G34" s="163">
        <v>16212</v>
      </c>
      <c r="H34" s="163">
        <v>16212</v>
      </c>
      <c r="I34" s="158"/>
    </row>
    <row r="35" spans="1:14" ht="16.5" thickBot="1" x14ac:dyDescent="0.3">
      <c r="A35" s="51" t="s">
        <v>90</v>
      </c>
      <c r="B35" s="47">
        <v>7021</v>
      </c>
      <c r="C35" s="47">
        <v>7320</v>
      </c>
      <c r="D35" s="47">
        <v>7797</v>
      </c>
      <c r="E35" s="163">
        <v>7440</v>
      </c>
      <c r="F35" s="163">
        <v>7365</v>
      </c>
      <c r="G35" s="163">
        <v>7365</v>
      </c>
      <c r="H35" s="163">
        <v>7365</v>
      </c>
      <c r="I35" s="158"/>
    </row>
    <row r="36" spans="1:14" ht="16.5" thickBot="1" x14ac:dyDescent="0.3">
      <c r="A36" s="52" t="s">
        <v>91</v>
      </c>
      <c r="B36" s="71">
        <f>SUM(B34:B35)</f>
        <v>19717</v>
      </c>
      <c r="C36" s="71">
        <f t="shared" ref="C36:H36" si="3">SUM(C34:C35)</f>
        <v>20912</v>
      </c>
      <c r="D36" s="71">
        <f t="shared" si="3"/>
        <v>23194</v>
      </c>
      <c r="E36" s="71">
        <f t="shared" si="3"/>
        <v>23844</v>
      </c>
      <c r="F36" s="71">
        <f t="shared" si="3"/>
        <v>23577</v>
      </c>
      <c r="G36" s="71">
        <f t="shared" si="3"/>
        <v>23577</v>
      </c>
      <c r="H36" s="71">
        <f t="shared" si="3"/>
        <v>23577</v>
      </c>
      <c r="I36" s="158"/>
    </row>
    <row r="37" spans="1:14" ht="15.75" x14ac:dyDescent="0.25">
      <c r="A37" s="79" t="s">
        <v>92</v>
      </c>
      <c r="B37" s="84">
        <v>7370</v>
      </c>
      <c r="C37" s="85">
        <v>7344</v>
      </c>
      <c r="D37" s="47">
        <v>8533</v>
      </c>
      <c r="E37" s="163">
        <v>8654</v>
      </c>
      <c r="F37" s="163">
        <v>8654</v>
      </c>
      <c r="G37" s="163">
        <v>8654</v>
      </c>
      <c r="H37" s="163">
        <v>8654</v>
      </c>
      <c r="I37" s="158"/>
    </row>
    <row r="38" spans="1:14" ht="15.75" x14ac:dyDescent="0.25">
      <c r="A38" s="79" t="s">
        <v>93</v>
      </c>
      <c r="B38" s="84">
        <v>3157</v>
      </c>
      <c r="C38" s="85">
        <v>3078</v>
      </c>
      <c r="D38" s="47">
        <v>3391</v>
      </c>
      <c r="E38" s="163">
        <v>3446</v>
      </c>
      <c r="F38" s="163">
        <v>3291</v>
      </c>
      <c r="G38" s="163">
        <v>3291</v>
      </c>
      <c r="H38" s="163">
        <v>3291</v>
      </c>
      <c r="I38" s="158"/>
    </row>
    <row r="39" spans="1:14" ht="16.5" thickBot="1" x14ac:dyDescent="0.3">
      <c r="A39" s="96" t="s">
        <v>94</v>
      </c>
      <c r="B39" s="82">
        <v>9916</v>
      </c>
      <c r="C39" s="83">
        <v>10082</v>
      </c>
      <c r="D39" s="47">
        <v>10287</v>
      </c>
      <c r="E39" s="163">
        <v>9686</v>
      </c>
      <c r="F39" s="163">
        <v>10183</v>
      </c>
      <c r="G39" s="163">
        <v>10183</v>
      </c>
      <c r="H39" s="163">
        <v>10183</v>
      </c>
      <c r="I39" s="158"/>
      <c r="K39" s="159"/>
      <c r="L39" s="159"/>
      <c r="M39" s="159"/>
      <c r="N39" s="159"/>
    </row>
    <row r="40" spans="1:14" ht="16.5" thickBot="1" x14ac:dyDescent="0.3">
      <c r="A40" s="52" t="s">
        <v>95</v>
      </c>
      <c r="B40" s="71">
        <f>SUM(B37:B39)</f>
        <v>20443</v>
      </c>
      <c r="C40" s="71">
        <f t="shared" ref="C40:H40" si="4">SUM(C37:C39)</f>
        <v>20504</v>
      </c>
      <c r="D40" s="71">
        <f t="shared" si="4"/>
        <v>22211</v>
      </c>
      <c r="E40" s="71">
        <f t="shared" si="4"/>
        <v>21786</v>
      </c>
      <c r="F40" s="71">
        <f t="shared" si="4"/>
        <v>22128</v>
      </c>
      <c r="G40" s="71">
        <f t="shared" si="4"/>
        <v>22128</v>
      </c>
      <c r="H40" s="71">
        <f t="shared" si="4"/>
        <v>22128</v>
      </c>
      <c r="I40" s="158"/>
    </row>
    <row r="41" spans="1:14" ht="15.75" x14ac:dyDescent="0.25">
      <c r="A41" s="95" t="s">
        <v>96</v>
      </c>
      <c r="B41" s="86">
        <v>1194</v>
      </c>
      <c r="C41" s="89">
        <v>1134</v>
      </c>
      <c r="D41" s="47">
        <v>1290</v>
      </c>
      <c r="E41" s="163">
        <v>1289</v>
      </c>
      <c r="F41" s="163">
        <v>1289</v>
      </c>
      <c r="G41" s="163">
        <v>1289</v>
      </c>
      <c r="H41" s="163">
        <v>1289</v>
      </c>
      <c r="I41" s="158"/>
    </row>
    <row r="42" spans="1:14" ht="15.75" x14ac:dyDescent="0.25">
      <c r="A42" s="95" t="s">
        <v>97</v>
      </c>
      <c r="B42" s="86">
        <v>9344</v>
      </c>
      <c r="C42" s="89">
        <v>10225</v>
      </c>
      <c r="D42" s="47">
        <v>10453</v>
      </c>
      <c r="E42" s="163">
        <v>10413</v>
      </c>
      <c r="F42" s="163">
        <v>10413</v>
      </c>
      <c r="G42" s="163">
        <v>10413</v>
      </c>
      <c r="H42" s="163">
        <v>10413</v>
      </c>
      <c r="I42" s="158"/>
    </row>
    <row r="43" spans="1:14" ht="16.5" thickBot="1" x14ac:dyDescent="0.3">
      <c r="A43" s="95" t="s">
        <v>98</v>
      </c>
      <c r="B43" s="88">
        <v>14102</v>
      </c>
      <c r="C43" s="90">
        <v>15672</v>
      </c>
      <c r="D43" s="47">
        <v>17100</v>
      </c>
      <c r="E43" s="163">
        <v>16059</v>
      </c>
      <c r="F43" s="163">
        <v>16059</v>
      </c>
      <c r="G43" s="163">
        <v>16059</v>
      </c>
      <c r="H43" s="163">
        <v>16059</v>
      </c>
      <c r="I43" s="158"/>
    </row>
    <row r="44" spans="1:14" ht="16.5" thickBot="1" x14ac:dyDescent="0.3">
      <c r="A44" s="52" t="s">
        <v>99</v>
      </c>
      <c r="B44" s="71">
        <f>SUM(B41:B43)</f>
        <v>24640</v>
      </c>
      <c r="C44" s="71">
        <f t="shared" ref="C44:H44" si="5">SUM(C41:C43)</f>
        <v>27031</v>
      </c>
      <c r="D44" s="71">
        <f t="shared" si="5"/>
        <v>28843</v>
      </c>
      <c r="E44" s="71">
        <f t="shared" si="5"/>
        <v>27761</v>
      </c>
      <c r="F44" s="71">
        <f t="shared" si="5"/>
        <v>27761</v>
      </c>
      <c r="G44" s="71">
        <f t="shared" si="5"/>
        <v>27761</v>
      </c>
      <c r="H44" s="71">
        <f t="shared" si="5"/>
        <v>27761</v>
      </c>
      <c r="I44" s="158"/>
    </row>
    <row r="45" spans="1:14" ht="15.75" x14ac:dyDescent="0.25">
      <c r="A45" s="95" t="s">
        <v>100</v>
      </c>
      <c r="B45" s="91">
        <v>1414</v>
      </c>
      <c r="C45" s="94">
        <v>5336</v>
      </c>
      <c r="D45" s="47">
        <v>6072</v>
      </c>
      <c r="E45" s="163">
        <v>5741</v>
      </c>
      <c r="F45" s="163">
        <v>5741</v>
      </c>
      <c r="G45" s="163">
        <v>5741</v>
      </c>
      <c r="H45" s="163">
        <v>5741</v>
      </c>
      <c r="I45" s="158"/>
    </row>
    <row r="46" spans="1:14" ht="15.75" x14ac:dyDescent="0.25">
      <c r="A46" s="95" t="s">
        <v>101</v>
      </c>
      <c r="B46" s="91">
        <v>3816</v>
      </c>
      <c r="C46" s="94">
        <v>3744</v>
      </c>
      <c r="D46" s="47">
        <v>3595</v>
      </c>
      <c r="E46" s="163">
        <v>3489</v>
      </c>
      <c r="F46" s="163">
        <v>3489</v>
      </c>
      <c r="G46" s="163">
        <v>3489</v>
      </c>
      <c r="H46" s="163">
        <v>3489</v>
      </c>
      <c r="I46" s="158"/>
    </row>
    <row r="47" spans="1:14" ht="15.75" x14ac:dyDescent="0.25">
      <c r="A47" s="95" t="s">
        <v>102</v>
      </c>
      <c r="B47" s="91">
        <v>1148</v>
      </c>
      <c r="C47" s="94">
        <v>1161</v>
      </c>
      <c r="D47" s="47">
        <v>1228</v>
      </c>
      <c r="E47" s="163">
        <v>1394</v>
      </c>
      <c r="F47" s="163">
        <v>1394</v>
      </c>
      <c r="G47" s="163">
        <v>1394</v>
      </c>
      <c r="H47" s="163">
        <v>1394</v>
      </c>
      <c r="I47" s="158"/>
    </row>
    <row r="48" spans="1:14" ht="15.75" x14ac:dyDescent="0.25">
      <c r="A48" s="95" t="s">
        <v>103</v>
      </c>
      <c r="B48" s="91">
        <v>253</v>
      </c>
      <c r="C48" s="94">
        <v>301</v>
      </c>
      <c r="D48" s="47">
        <v>301</v>
      </c>
      <c r="E48" s="163">
        <v>300</v>
      </c>
      <c r="F48" s="163">
        <v>300</v>
      </c>
      <c r="G48" s="163">
        <v>300</v>
      </c>
      <c r="H48" s="163">
        <v>300</v>
      </c>
      <c r="I48" s="158"/>
    </row>
    <row r="49" spans="1:9" ht="15.75" x14ac:dyDescent="0.25">
      <c r="A49" s="95" t="s">
        <v>104</v>
      </c>
      <c r="B49" s="91">
        <v>7879</v>
      </c>
      <c r="C49" s="94">
        <v>8461</v>
      </c>
      <c r="D49" s="47">
        <v>7689</v>
      </c>
      <c r="E49" s="163">
        <v>8678</v>
      </c>
      <c r="F49" s="163">
        <v>8678</v>
      </c>
      <c r="G49" s="163">
        <v>8678</v>
      </c>
      <c r="H49" s="163">
        <v>8678</v>
      </c>
      <c r="I49" s="158"/>
    </row>
    <row r="50" spans="1:9" ht="15.75" x14ac:dyDescent="0.25">
      <c r="A50" s="95" t="s">
        <v>105</v>
      </c>
      <c r="B50" s="237">
        <v>2849</v>
      </c>
      <c r="C50" s="238">
        <v>2615</v>
      </c>
      <c r="D50" s="47">
        <v>2595</v>
      </c>
      <c r="E50" s="163">
        <v>2550</v>
      </c>
      <c r="F50" s="163">
        <v>2550</v>
      </c>
      <c r="G50" s="163">
        <v>2550</v>
      </c>
      <c r="H50" s="163">
        <v>2550</v>
      </c>
      <c r="I50" s="158"/>
    </row>
    <row r="51" spans="1:9" ht="15.75" x14ac:dyDescent="0.25">
      <c r="A51" s="95" t="s">
        <v>106</v>
      </c>
      <c r="B51" s="91">
        <v>1117</v>
      </c>
      <c r="C51" s="94">
        <v>1196</v>
      </c>
      <c r="D51" s="47">
        <v>1325</v>
      </c>
      <c r="E51" s="163">
        <v>1328</v>
      </c>
      <c r="F51" s="163">
        <v>1328</v>
      </c>
      <c r="G51" s="163">
        <v>1328</v>
      </c>
      <c r="H51" s="163">
        <v>1328</v>
      </c>
      <c r="I51" s="158"/>
    </row>
    <row r="52" spans="1:9" ht="15.75" x14ac:dyDescent="0.25">
      <c r="A52" s="95" t="s">
        <v>107</v>
      </c>
      <c r="B52" s="91">
        <v>269</v>
      </c>
      <c r="C52" s="94">
        <v>597</v>
      </c>
      <c r="D52" s="47">
        <v>654</v>
      </c>
      <c r="E52" s="163">
        <v>630</v>
      </c>
      <c r="F52" s="163">
        <v>630</v>
      </c>
      <c r="G52" s="163">
        <v>630</v>
      </c>
      <c r="H52" s="163">
        <v>630</v>
      </c>
      <c r="I52" s="158"/>
    </row>
    <row r="53" spans="1:9" ht="16.5" thickBot="1" x14ac:dyDescent="0.3">
      <c r="A53" s="95" t="s">
        <v>323</v>
      </c>
      <c r="B53" s="239">
        <v>-719</v>
      </c>
      <c r="C53" s="240">
        <v>-1919</v>
      </c>
      <c r="D53" s="56">
        <v>-2854</v>
      </c>
      <c r="E53" s="162">
        <v>-1837</v>
      </c>
      <c r="F53" s="162">
        <v>-1837</v>
      </c>
      <c r="G53" s="162">
        <v>-1837</v>
      </c>
      <c r="H53" s="162">
        <v>-1837</v>
      </c>
      <c r="I53" s="158"/>
    </row>
    <row r="54" spans="1:9" ht="16.5" thickBot="1" x14ac:dyDescent="0.3">
      <c r="A54" s="52" t="s">
        <v>108</v>
      </c>
      <c r="B54" s="71">
        <f>SUM(B45:B53)</f>
        <v>18026</v>
      </c>
      <c r="C54" s="71">
        <f t="shared" ref="C54:H54" si="6">SUM(C45:C53)</f>
        <v>21492</v>
      </c>
      <c r="D54" s="71">
        <f t="shared" si="6"/>
        <v>20605</v>
      </c>
      <c r="E54" s="71">
        <f t="shared" si="6"/>
        <v>22273</v>
      </c>
      <c r="F54" s="71">
        <f t="shared" si="6"/>
        <v>22273</v>
      </c>
      <c r="G54" s="71">
        <f t="shared" si="6"/>
        <v>22273</v>
      </c>
      <c r="H54" s="71">
        <f t="shared" si="6"/>
        <v>22273</v>
      </c>
      <c r="I54" s="158"/>
    </row>
    <row r="55" spans="1:9" ht="16.5" thickBot="1" x14ac:dyDescent="0.3">
      <c r="A55" s="52" t="s">
        <v>109</v>
      </c>
      <c r="B55" s="71">
        <v>2842</v>
      </c>
      <c r="C55" s="71">
        <v>3367</v>
      </c>
      <c r="D55" s="71">
        <v>3931</v>
      </c>
      <c r="E55" s="71">
        <v>3774</v>
      </c>
      <c r="F55" s="71">
        <v>3774</v>
      </c>
      <c r="G55" s="71">
        <v>3774</v>
      </c>
      <c r="H55" s="71">
        <v>3774</v>
      </c>
      <c r="I55" s="158"/>
    </row>
    <row r="56" spans="1:9" ht="15.75" x14ac:dyDescent="0.25">
      <c r="A56" s="97" t="s">
        <v>110</v>
      </c>
      <c r="B56" s="47">
        <v>3955</v>
      </c>
      <c r="C56" s="47">
        <v>3152</v>
      </c>
      <c r="D56" s="47">
        <v>4344</v>
      </c>
      <c r="E56" s="163">
        <v>4389</v>
      </c>
      <c r="F56" s="163">
        <v>4389</v>
      </c>
      <c r="G56" s="163">
        <v>4389</v>
      </c>
      <c r="H56" s="163">
        <v>4389</v>
      </c>
      <c r="I56" s="158"/>
    </row>
    <row r="57" spans="1:9" ht="16.5" thickBot="1" x14ac:dyDescent="0.3">
      <c r="A57" s="96" t="s">
        <v>111</v>
      </c>
      <c r="B57" s="47">
        <v>4216</v>
      </c>
      <c r="C57" s="47">
        <v>4525</v>
      </c>
      <c r="D57" s="47">
        <v>7476</v>
      </c>
      <c r="E57" s="163">
        <v>7414</v>
      </c>
      <c r="F57" s="163">
        <v>6894</v>
      </c>
      <c r="G57" s="163">
        <v>6894</v>
      </c>
      <c r="H57" s="163">
        <v>6894</v>
      </c>
      <c r="I57" s="158"/>
    </row>
    <row r="58" spans="1:9" ht="16.5" thickBot="1" x14ac:dyDescent="0.3">
      <c r="A58" s="52" t="s">
        <v>112</v>
      </c>
      <c r="B58" s="71">
        <f>SUM(B56:B57)</f>
        <v>8171</v>
      </c>
      <c r="C58" s="71">
        <f t="shared" ref="C58:H58" si="7">SUM(C56:C57)</f>
        <v>7677</v>
      </c>
      <c r="D58" s="71">
        <f t="shared" si="7"/>
        <v>11820</v>
      </c>
      <c r="E58" s="71">
        <f t="shared" si="7"/>
        <v>11803</v>
      </c>
      <c r="F58" s="71">
        <f t="shared" si="7"/>
        <v>11283</v>
      </c>
      <c r="G58" s="71">
        <f t="shared" si="7"/>
        <v>11283</v>
      </c>
      <c r="H58" s="71">
        <f t="shared" si="7"/>
        <v>11283</v>
      </c>
      <c r="I58" s="158"/>
    </row>
    <row r="59" spans="1:9" ht="15.75" x14ac:dyDescent="0.25">
      <c r="A59" s="55" t="s">
        <v>63</v>
      </c>
      <c r="B59" s="47">
        <v>11256</v>
      </c>
      <c r="C59" s="47">
        <v>13095</v>
      </c>
      <c r="D59" s="47">
        <v>13427</v>
      </c>
      <c r="E59" s="163">
        <v>14344</v>
      </c>
      <c r="F59" s="163">
        <v>12310</v>
      </c>
      <c r="G59" s="163">
        <v>10528</v>
      </c>
      <c r="H59" s="163">
        <v>10528</v>
      </c>
      <c r="I59" s="158"/>
    </row>
    <row r="60" spans="1:9" ht="16.5" thickBot="1" x14ac:dyDescent="0.3">
      <c r="A60" s="73" t="s">
        <v>113</v>
      </c>
      <c r="B60" s="47">
        <v>13708</v>
      </c>
      <c r="C60" s="47">
        <v>10138</v>
      </c>
      <c r="D60" s="47">
        <v>9767</v>
      </c>
      <c r="E60" s="163">
        <v>9593</v>
      </c>
      <c r="F60" s="163">
        <v>9153</v>
      </c>
      <c r="G60" s="163">
        <v>9153</v>
      </c>
      <c r="H60" s="163">
        <v>9168</v>
      </c>
      <c r="I60" s="158"/>
    </row>
    <row r="61" spans="1:9" ht="16.5" thickBot="1" x14ac:dyDescent="0.3">
      <c r="A61" s="52" t="s">
        <v>114</v>
      </c>
      <c r="B61" s="71">
        <f>SUM(B59:B60)</f>
        <v>24964</v>
      </c>
      <c r="C61" s="71">
        <f t="shared" ref="C61:H61" si="8">SUM(C59:C60)</f>
        <v>23233</v>
      </c>
      <c r="D61" s="71">
        <f t="shared" si="8"/>
        <v>23194</v>
      </c>
      <c r="E61" s="71">
        <f t="shared" si="8"/>
        <v>23937</v>
      </c>
      <c r="F61" s="71">
        <f t="shared" si="8"/>
        <v>21463</v>
      </c>
      <c r="G61" s="71">
        <f t="shared" si="8"/>
        <v>19681</v>
      </c>
      <c r="H61" s="71">
        <f t="shared" si="8"/>
        <v>19696</v>
      </c>
      <c r="I61" s="158"/>
    </row>
    <row r="62" spans="1:9" ht="15.75" x14ac:dyDescent="0.25">
      <c r="A62" s="230" t="s">
        <v>324</v>
      </c>
      <c r="B62" s="233">
        <v>-9527</v>
      </c>
      <c r="C62" s="233">
        <v>-3718</v>
      </c>
      <c r="D62" s="233">
        <v>-2161</v>
      </c>
      <c r="E62" s="233">
        <v>0</v>
      </c>
      <c r="F62" s="233">
        <v>0</v>
      </c>
      <c r="G62" s="233">
        <v>0</v>
      </c>
      <c r="H62" s="233">
        <v>0</v>
      </c>
      <c r="I62" s="158"/>
    </row>
    <row r="63" spans="1:9" ht="15.75" x14ac:dyDescent="0.25">
      <c r="A63" s="77" t="s">
        <v>325</v>
      </c>
      <c r="B63" s="78">
        <v>0</v>
      </c>
      <c r="C63" s="78">
        <v>0</v>
      </c>
      <c r="D63" s="78">
        <v>733</v>
      </c>
      <c r="E63" s="78">
        <v>0</v>
      </c>
      <c r="F63" s="78">
        <v>0</v>
      </c>
      <c r="G63" s="78">
        <v>0</v>
      </c>
      <c r="H63" s="78">
        <v>0</v>
      </c>
      <c r="I63" s="158"/>
    </row>
    <row r="64" spans="1:9" ht="15.75" x14ac:dyDescent="0.25">
      <c r="A64" s="77" t="s">
        <v>326</v>
      </c>
      <c r="B64" s="78">
        <v>252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158"/>
    </row>
    <row r="65" spans="1:9" ht="15.75" x14ac:dyDescent="0.25">
      <c r="A65" s="77" t="s">
        <v>327</v>
      </c>
      <c r="B65" s="162">
        <v>-10</v>
      </c>
      <c r="C65" s="162">
        <v>-10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158"/>
    </row>
    <row r="66" spans="1:9" ht="15.75" x14ac:dyDescent="0.25">
      <c r="A66" s="77" t="s">
        <v>39</v>
      </c>
      <c r="B66" s="162">
        <v>-2592</v>
      </c>
      <c r="C66" s="162">
        <v>-2373</v>
      </c>
      <c r="D66" s="162">
        <v>-2480</v>
      </c>
      <c r="E66" s="162">
        <v>-2500</v>
      </c>
      <c r="F66" s="162">
        <v>-3600</v>
      </c>
      <c r="G66" s="162">
        <v>-4120</v>
      </c>
      <c r="H66" s="162">
        <v>-4010</v>
      </c>
      <c r="I66" s="158"/>
    </row>
    <row r="67" spans="1:9" ht="15.75" x14ac:dyDescent="0.25">
      <c r="A67" s="77" t="s">
        <v>328</v>
      </c>
      <c r="B67" s="162">
        <v>-294</v>
      </c>
      <c r="C67" s="162">
        <v>-294</v>
      </c>
      <c r="D67" s="162">
        <v>-294</v>
      </c>
      <c r="E67" s="162">
        <v>-294</v>
      </c>
      <c r="F67" s="162">
        <v>-294</v>
      </c>
      <c r="G67" s="162">
        <v>-294</v>
      </c>
      <c r="H67" s="162">
        <v>-294</v>
      </c>
      <c r="I67" s="158"/>
    </row>
    <row r="68" spans="1:9" ht="15.75" x14ac:dyDescent="0.25">
      <c r="A68" s="77" t="s">
        <v>329</v>
      </c>
      <c r="B68" s="78">
        <v>10695</v>
      </c>
      <c r="C68" s="78">
        <v>11187</v>
      </c>
      <c r="D68" s="78">
        <v>11110</v>
      </c>
      <c r="E68" s="78">
        <v>10976</v>
      </c>
      <c r="F68" s="78">
        <v>10976</v>
      </c>
      <c r="G68" s="78">
        <v>10976</v>
      </c>
      <c r="H68" s="78">
        <v>10976</v>
      </c>
      <c r="I68" s="158"/>
    </row>
    <row r="69" spans="1:9" ht="15.75" x14ac:dyDescent="0.25">
      <c r="A69" s="77" t="s">
        <v>331</v>
      </c>
      <c r="B69" s="78">
        <v>0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158"/>
    </row>
    <row r="70" spans="1:9" ht="15.75" x14ac:dyDescent="0.25">
      <c r="A70" s="77" t="s">
        <v>332</v>
      </c>
      <c r="B70" s="78">
        <v>51</v>
      </c>
      <c r="C70" s="78">
        <v>37</v>
      </c>
      <c r="D70" s="78">
        <v>367</v>
      </c>
      <c r="E70" s="78">
        <v>100</v>
      </c>
      <c r="F70" s="78">
        <v>100</v>
      </c>
      <c r="G70" s="78">
        <v>100</v>
      </c>
      <c r="H70" s="78">
        <v>100</v>
      </c>
      <c r="I70" s="158"/>
    </row>
    <row r="71" spans="1:9" ht="15.75" x14ac:dyDescent="0.25">
      <c r="A71" s="77" t="s">
        <v>333</v>
      </c>
      <c r="B71" s="78">
        <v>0</v>
      </c>
      <c r="C71" s="78">
        <v>0</v>
      </c>
      <c r="D71" s="78">
        <v>1457</v>
      </c>
      <c r="E71" s="78">
        <v>5800</v>
      </c>
      <c r="F71" s="78">
        <v>7150</v>
      </c>
      <c r="G71" s="78">
        <v>7150</v>
      </c>
      <c r="H71" s="78">
        <v>7150</v>
      </c>
      <c r="I71" s="158"/>
    </row>
    <row r="72" spans="1:9" ht="16.5" thickBot="1" x14ac:dyDescent="0.3">
      <c r="A72" s="77" t="s">
        <v>334</v>
      </c>
      <c r="B72" s="78">
        <v>258</v>
      </c>
      <c r="C72" s="78">
        <v>0</v>
      </c>
      <c r="D72" s="78">
        <v>0</v>
      </c>
      <c r="E72" s="78"/>
      <c r="F72" s="78"/>
      <c r="G72" s="78"/>
      <c r="H72" s="78"/>
      <c r="I72" s="158"/>
    </row>
    <row r="73" spans="1:9" ht="16.5" thickBot="1" x14ac:dyDescent="0.3">
      <c r="A73" s="52" t="s">
        <v>330</v>
      </c>
      <c r="B73" s="57">
        <f t="shared" ref="B73:H73" si="9">SUM(B62:B72)</f>
        <v>-1167</v>
      </c>
      <c r="C73" s="71">
        <f t="shared" si="9"/>
        <v>4829</v>
      </c>
      <c r="D73" s="71">
        <f t="shared" si="9"/>
        <v>8732</v>
      </c>
      <c r="E73" s="71">
        <f t="shared" si="9"/>
        <v>14082</v>
      </c>
      <c r="F73" s="71">
        <f t="shared" si="9"/>
        <v>14332</v>
      </c>
      <c r="G73" s="71">
        <f t="shared" si="9"/>
        <v>13812</v>
      </c>
      <c r="H73" s="71">
        <f t="shared" si="9"/>
        <v>13922</v>
      </c>
      <c r="I73" s="158"/>
    </row>
    <row r="74" spans="1:9" ht="16.5" thickBot="1" x14ac:dyDescent="0.3">
      <c r="A74" s="58" t="s">
        <v>115</v>
      </c>
      <c r="B74" s="59">
        <f t="shared" ref="B74:H74" si="10">SUM(B18,B27,B33,B36,B40,B44,B54,B55,,B58,B61,B73)</f>
        <v>202285</v>
      </c>
      <c r="C74" s="59">
        <f t="shared" si="10"/>
        <v>216405</v>
      </c>
      <c r="D74" s="59">
        <f t="shared" si="10"/>
        <v>237813</v>
      </c>
      <c r="E74" s="59">
        <f t="shared" si="10"/>
        <v>247344</v>
      </c>
      <c r="F74" s="59">
        <f t="shared" si="10"/>
        <v>244002</v>
      </c>
      <c r="G74" s="59">
        <f t="shared" si="10"/>
        <v>241550</v>
      </c>
      <c r="H74" s="59">
        <f t="shared" si="10"/>
        <v>242065</v>
      </c>
      <c r="I74" s="158"/>
    </row>
    <row r="75" spans="1:9" ht="15.75" x14ac:dyDescent="0.25">
      <c r="A75" s="158"/>
      <c r="B75" s="158"/>
      <c r="C75" s="158"/>
      <c r="D75" s="158"/>
      <c r="E75" s="158"/>
      <c r="F75" s="158"/>
      <c r="G75" s="158"/>
      <c r="H75" s="158"/>
      <c r="I75" s="158"/>
    </row>
    <row r="76" spans="1:9" ht="15.75" x14ac:dyDescent="0.25">
      <c r="A76" s="158"/>
      <c r="B76" s="158"/>
      <c r="C76" s="158"/>
      <c r="D76" s="158"/>
      <c r="E76" s="158"/>
      <c r="F76" s="158"/>
      <c r="G76" s="158"/>
      <c r="H76" s="158"/>
      <c r="I76" s="158"/>
    </row>
    <row r="77" spans="1:9" ht="15.75" x14ac:dyDescent="0.25">
      <c r="A77" s="158"/>
      <c r="B77" s="158"/>
      <c r="C77" s="158"/>
      <c r="D77" s="158"/>
      <c r="E77" s="158"/>
      <c r="F77" s="158"/>
      <c r="G77" s="158"/>
      <c r="H77" s="158"/>
      <c r="I77" s="158"/>
    </row>
    <row r="78" spans="1:9" ht="15.75" x14ac:dyDescent="0.25">
      <c r="A78" s="158"/>
      <c r="B78" s="158"/>
      <c r="C78" s="158"/>
      <c r="D78" s="158"/>
      <c r="E78" s="158"/>
      <c r="F78" s="158"/>
      <c r="G78" s="158"/>
      <c r="H78" s="158"/>
      <c r="I78" s="158"/>
    </row>
  </sheetData>
  <mergeCells count="1">
    <mergeCell ref="E6:H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41"/>
  <sheetViews>
    <sheetView topLeftCell="A13" zoomScale="130" zoomScaleNormal="130" workbookViewId="0">
      <selection activeCell="I34" sqref="I34"/>
    </sheetView>
  </sheetViews>
  <sheetFormatPr baseColWidth="10" defaultRowHeight="15" x14ac:dyDescent="0.25"/>
  <cols>
    <col min="1" max="1" width="3.7109375" customWidth="1"/>
    <col min="2" max="2" width="41.85546875" customWidth="1"/>
    <col min="3" max="5" width="10.7109375" customWidth="1"/>
    <col min="6" max="6" width="9.7109375" customWidth="1"/>
  </cols>
  <sheetData>
    <row r="1" spans="1:8" ht="20.25" x14ac:dyDescent="0.3">
      <c r="A1" s="2" t="s">
        <v>120</v>
      </c>
      <c r="B1" s="2"/>
      <c r="C1" s="2"/>
      <c r="D1" s="98"/>
      <c r="E1" s="98"/>
      <c r="F1" s="98"/>
    </row>
    <row r="3" spans="1:8" ht="15.75" x14ac:dyDescent="0.25">
      <c r="A3" s="1"/>
      <c r="B3" s="24" t="s">
        <v>1</v>
      </c>
      <c r="C3" s="10" t="s">
        <v>12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49339</v>
      </c>
      <c r="D7" s="13">
        <v>49339</v>
      </c>
      <c r="E7" s="13">
        <v>49339</v>
      </c>
      <c r="F7" s="13">
        <v>49339</v>
      </c>
    </row>
    <row r="8" spans="1:8" ht="16.5" thickBot="1" x14ac:dyDescent="0.3">
      <c r="A8" s="14" t="s">
        <v>5</v>
      </c>
      <c r="B8" s="15"/>
      <c r="C8" s="16">
        <v>1346</v>
      </c>
      <c r="D8" s="203">
        <v>1346</v>
      </c>
      <c r="E8" s="203">
        <v>1346</v>
      </c>
      <c r="F8" s="203">
        <v>1346</v>
      </c>
    </row>
    <row r="9" spans="1:8" ht="16.5" thickBot="1" x14ac:dyDescent="0.3">
      <c r="A9" s="17" t="s">
        <v>2</v>
      </c>
      <c r="B9" s="17"/>
      <c r="C9" s="18">
        <f>SUM(C7:C8)</f>
        <v>50685</v>
      </c>
      <c r="D9" s="18">
        <f>SUM(D7:D8)</f>
        <v>50685</v>
      </c>
      <c r="E9" s="18">
        <f>SUM(E7:E8)</f>
        <v>50685</v>
      </c>
      <c r="F9" s="18">
        <f>SUM(F7:F8)</f>
        <v>50685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ht="15.75" x14ac:dyDescent="0.25">
      <c r="A11" s="216">
        <v>1</v>
      </c>
      <c r="B11" s="192" t="s">
        <v>211</v>
      </c>
      <c r="C11" s="198">
        <v>0</v>
      </c>
      <c r="D11" s="198">
        <v>0</v>
      </c>
      <c r="E11" s="198">
        <v>0</v>
      </c>
      <c r="F11" s="198">
        <v>0</v>
      </c>
      <c r="G11" s="164" t="s">
        <v>317</v>
      </c>
      <c r="H11" s="164"/>
    </row>
    <row r="12" spans="1:8" ht="15.75" x14ac:dyDescent="0.25">
      <c r="A12" s="19">
        <v>3</v>
      </c>
      <c r="B12" s="125" t="s">
        <v>212</v>
      </c>
      <c r="C12" s="149">
        <v>18</v>
      </c>
      <c r="D12" s="203">
        <v>18</v>
      </c>
      <c r="E12" s="203">
        <v>18</v>
      </c>
      <c r="F12" s="203">
        <v>18</v>
      </c>
      <c r="G12" s="98"/>
      <c r="H12" s="98"/>
    </row>
    <row r="13" spans="1:8" ht="15.75" x14ac:dyDescent="0.25">
      <c r="A13" s="19">
        <v>4</v>
      </c>
      <c r="B13" s="125" t="s">
        <v>213</v>
      </c>
      <c r="C13" s="149">
        <v>38</v>
      </c>
      <c r="D13" s="149">
        <v>38</v>
      </c>
      <c r="E13" s="149">
        <v>38</v>
      </c>
      <c r="F13" s="149">
        <v>38</v>
      </c>
      <c r="G13" s="98"/>
      <c r="H13" s="98"/>
    </row>
    <row r="14" spans="1:8" ht="15.75" x14ac:dyDescent="0.25">
      <c r="A14" s="19">
        <v>5</v>
      </c>
      <c r="B14" s="148" t="s">
        <v>214</v>
      </c>
      <c r="C14" s="149">
        <v>42</v>
      </c>
      <c r="D14" s="149">
        <v>42</v>
      </c>
      <c r="E14" s="149">
        <v>42</v>
      </c>
      <c r="F14" s="149">
        <v>42</v>
      </c>
      <c r="G14" s="98"/>
      <c r="H14" s="98"/>
    </row>
    <row r="15" spans="1:8" s="98" customFormat="1" ht="15.75" x14ac:dyDescent="0.25">
      <c r="A15" s="19">
        <v>6</v>
      </c>
      <c r="B15" s="148" t="s">
        <v>216</v>
      </c>
      <c r="C15" s="149">
        <v>17</v>
      </c>
      <c r="D15" s="149">
        <v>17</v>
      </c>
      <c r="E15" s="149">
        <v>17</v>
      </c>
      <c r="F15" s="149">
        <v>17</v>
      </c>
    </row>
    <row r="16" spans="1:8" s="98" customFormat="1" ht="15.75" x14ac:dyDescent="0.25">
      <c r="A16" s="216">
        <v>7</v>
      </c>
      <c r="B16" s="192" t="s">
        <v>278</v>
      </c>
      <c r="C16" s="198">
        <v>0</v>
      </c>
      <c r="D16" s="198">
        <v>0</v>
      </c>
      <c r="E16" s="198">
        <v>0</v>
      </c>
      <c r="F16" s="198">
        <v>0</v>
      </c>
      <c r="G16" s="164" t="s">
        <v>317</v>
      </c>
      <c r="H16" s="164"/>
    </row>
    <row r="17" spans="1:9" s="98" customFormat="1" ht="15.75" x14ac:dyDescent="0.25">
      <c r="A17" s="19">
        <v>8</v>
      </c>
      <c r="B17" s="109"/>
      <c r="C17" s="149"/>
      <c r="D17" s="149"/>
      <c r="E17" s="149"/>
      <c r="F17" s="149"/>
    </row>
    <row r="18" spans="1:9" s="98" customFormat="1" ht="15.75" x14ac:dyDescent="0.25">
      <c r="A18" s="19">
        <v>9</v>
      </c>
      <c r="B18" s="109"/>
      <c r="C18" s="149"/>
      <c r="D18" s="149"/>
      <c r="E18" s="149"/>
      <c r="F18" s="149"/>
    </row>
    <row r="19" spans="1:9" s="98" customFormat="1" ht="16.5" thickBot="1" x14ac:dyDescent="0.3">
      <c r="A19" s="19">
        <v>10</v>
      </c>
      <c r="B19" s="109"/>
      <c r="C19" s="149"/>
      <c r="D19" s="149"/>
      <c r="E19" s="149"/>
      <c r="F19" s="149"/>
    </row>
    <row r="20" spans="1:9" ht="16.5" thickBot="1" x14ac:dyDescent="0.3">
      <c r="A20" s="17" t="s">
        <v>3</v>
      </c>
      <c r="B20" s="17"/>
      <c r="C20" s="150">
        <f>SUM(C11:C19)</f>
        <v>115</v>
      </c>
      <c r="D20" s="150">
        <f>SUM(D11:D19)</f>
        <v>115</v>
      </c>
      <c r="E20" s="150">
        <f>SUM(E11:E19)</f>
        <v>115</v>
      </c>
      <c r="F20" s="150">
        <f>SUM(F11:F19)</f>
        <v>115</v>
      </c>
    </row>
    <row r="21" spans="1:9" ht="16.5" thickBot="1" x14ac:dyDescent="0.3">
      <c r="A21" s="107" t="s">
        <v>4</v>
      </c>
      <c r="B21" s="107"/>
      <c r="C21" s="108">
        <f>SUM(C9+C20)</f>
        <v>50800</v>
      </c>
      <c r="D21" s="108">
        <f>SUM(D9+D20)</f>
        <v>50800</v>
      </c>
      <c r="E21" s="108">
        <f>SUM(E9+E20)</f>
        <v>50800</v>
      </c>
      <c r="F21" s="108">
        <f>SUM(F9+F20)</f>
        <v>50800</v>
      </c>
      <c r="G21" s="124" t="s">
        <v>148</v>
      </c>
      <c r="H21" s="124"/>
    </row>
    <row r="22" spans="1:9" ht="16.5" thickBot="1" x14ac:dyDescent="0.3">
      <c r="A22" s="5" t="s">
        <v>7</v>
      </c>
      <c r="B22" s="5"/>
      <c r="C22" s="6"/>
      <c r="D22" s="6"/>
      <c r="E22" s="6"/>
      <c r="F22" s="6"/>
    </row>
    <row r="23" spans="1:9" ht="15.75" x14ac:dyDescent="0.25">
      <c r="A23" s="211">
        <v>1</v>
      </c>
      <c r="B23" s="210" t="s">
        <v>217</v>
      </c>
      <c r="C23" s="205">
        <v>0</v>
      </c>
      <c r="D23" s="205">
        <v>0</v>
      </c>
      <c r="E23" s="205">
        <v>0</v>
      </c>
      <c r="F23" s="205">
        <v>0</v>
      </c>
      <c r="G23" s="31"/>
    </row>
    <row r="24" spans="1:9" s="146" customFormat="1" ht="15.75" x14ac:dyDescent="0.25">
      <c r="A24" s="211">
        <v>2</v>
      </c>
      <c r="B24" s="210" t="s">
        <v>218</v>
      </c>
      <c r="C24" s="205">
        <v>0</v>
      </c>
      <c r="D24" s="205">
        <v>0</v>
      </c>
      <c r="E24" s="205">
        <v>0</v>
      </c>
      <c r="F24" s="205">
        <v>0</v>
      </c>
      <c r="G24" s="31"/>
    </row>
    <row r="25" spans="1:9" s="146" customFormat="1" ht="15.75" x14ac:dyDescent="0.25">
      <c r="A25" s="211">
        <v>3</v>
      </c>
      <c r="B25" s="210" t="s">
        <v>219</v>
      </c>
      <c r="C25" s="205">
        <v>250</v>
      </c>
      <c r="D25" s="205">
        <v>250</v>
      </c>
      <c r="E25" s="205">
        <v>250</v>
      </c>
      <c r="F25" s="205">
        <v>250</v>
      </c>
      <c r="G25" s="31" t="s">
        <v>339</v>
      </c>
      <c r="I25" s="146" t="s">
        <v>342</v>
      </c>
    </row>
    <row r="26" spans="1:9" ht="15.75" x14ac:dyDescent="0.25">
      <c r="A26" s="211">
        <v>4</v>
      </c>
      <c r="B26" s="210" t="s">
        <v>220</v>
      </c>
      <c r="C26" s="205">
        <v>0</v>
      </c>
      <c r="D26" s="205">
        <v>0</v>
      </c>
      <c r="E26" s="205">
        <v>0</v>
      </c>
      <c r="F26" s="205">
        <v>0</v>
      </c>
      <c r="G26" s="31"/>
    </row>
    <row r="27" spans="1:9" ht="15.75" x14ac:dyDescent="0.25">
      <c r="A27" s="153">
        <v>5</v>
      </c>
      <c r="B27" s="152"/>
      <c r="C27" s="154"/>
      <c r="D27" s="154"/>
      <c r="E27" s="154"/>
      <c r="F27" s="154"/>
    </row>
    <row r="28" spans="1:9" s="98" customFormat="1" ht="16.5" thickBot="1" x14ac:dyDescent="0.3">
      <c r="A28" s="153">
        <v>6</v>
      </c>
      <c r="B28" s="21"/>
      <c r="C28" s="23"/>
      <c r="D28" s="23"/>
      <c r="E28" s="23"/>
      <c r="F28" s="23"/>
    </row>
    <row r="29" spans="1:9" ht="16.5" thickBot="1" x14ac:dyDescent="0.3">
      <c r="A29" s="17" t="s">
        <v>10</v>
      </c>
      <c r="B29" s="17"/>
      <c r="C29" s="18">
        <f>SUM(C23:C28)</f>
        <v>250</v>
      </c>
      <c r="D29" s="18">
        <f>SUM(D23:D28)</f>
        <v>250</v>
      </c>
      <c r="E29" s="18">
        <f>SUM(E23:E28)</f>
        <v>250</v>
      </c>
      <c r="F29" s="18">
        <f>SUM(F23:F28)</f>
        <v>250</v>
      </c>
    </row>
    <row r="30" spans="1:9" ht="16.5" thickBot="1" x14ac:dyDescent="0.3">
      <c r="A30" s="5" t="s">
        <v>8</v>
      </c>
      <c r="B30" s="5"/>
      <c r="C30" s="6"/>
      <c r="D30" s="6"/>
      <c r="E30" s="6"/>
      <c r="F30" s="6"/>
    </row>
    <row r="31" spans="1:9" ht="15.75" x14ac:dyDescent="0.25">
      <c r="A31" s="211">
        <v>1</v>
      </c>
      <c r="B31" s="204" t="s">
        <v>221</v>
      </c>
      <c r="C31" s="209">
        <v>-350</v>
      </c>
      <c r="D31" s="209">
        <v>-800</v>
      </c>
      <c r="E31" s="209">
        <v>-800</v>
      </c>
      <c r="F31" s="209">
        <v>-800</v>
      </c>
      <c r="G31" s="164" t="s">
        <v>339</v>
      </c>
      <c r="H31" s="164"/>
      <c r="I31" t="s">
        <v>343</v>
      </c>
    </row>
    <row r="32" spans="1:9" s="146" customFormat="1" ht="15.75" x14ac:dyDescent="0.25">
      <c r="A32" s="153">
        <v>2</v>
      </c>
      <c r="B32" s="160" t="s">
        <v>222</v>
      </c>
      <c r="C32" s="161">
        <v>-434</v>
      </c>
      <c r="D32" s="161">
        <v>-434</v>
      </c>
      <c r="E32" s="161">
        <v>-434</v>
      </c>
      <c r="F32" s="161">
        <v>-434</v>
      </c>
      <c r="G32" s="164" t="s">
        <v>339</v>
      </c>
      <c r="H32" s="164"/>
    </row>
    <row r="33" spans="1:8" s="146" customFormat="1" ht="15.75" x14ac:dyDescent="0.25">
      <c r="A33" s="153">
        <v>3</v>
      </c>
      <c r="B33" s="160"/>
      <c r="C33" s="161"/>
      <c r="D33" s="161"/>
      <c r="E33" s="161"/>
      <c r="F33" s="161"/>
      <c r="G33" s="164"/>
      <c r="H33" s="164"/>
    </row>
    <row r="34" spans="1:8" ht="15.75" x14ac:dyDescent="0.25">
      <c r="A34" s="153">
        <v>4</v>
      </c>
      <c r="B34" s="147"/>
      <c r="C34" s="161"/>
      <c r="D34" s="161"/>
      <c r="E34" s="161"/>
      <c r="F34" s="161"/>
      <c r="G34" s="164"/>
      <c r="H34" s="164"/>
    </row>
    <row r="35" spans="1:8" ht="15.75" x14ac:dyDescent="0.25">
      <c r="A35" s="153">
        <v>5</v>
      </c>
      <c r="B35" s="14"/>
      <c r="C35" s="66"/>
      <c r="D35" s="66"/>
      <c r="E35" s="66"/>
      <c r="F35" s="66"/>
    </row>
    <row r="36" spans="1:8" ht="16.5" thickBot="1" x14ac:dyDescent="0.3">
      <c r="A36" s="153">
        <v>6</v>
      </c>
      <c r="B36" s="14"/>
      <c r="C36" s="66"/>
      <c r="D36" s="66"/>
      <c r="E36" s="66"/>
      <c r="F36" s="66"/>
    </row>
    <row r="37" spans="1:8" ht="16.5" thickBot="1" x14ac:dyDescent="0.3">
      <c r="A37" s="17" t="s">
        <v>9</v>
      </c>
      <c r="B37" s="17"/>
      <c r="C37" s="37">
        <f>SUM(C31:C36)</f>
        <v>-784</v>
      </c>
      <c r="D37" s="37">
        <f>SUM(D30:D36)</f>
        <v>-1234</v>
      </c>
      <c r="E37" s="37">
        <f>SUM(E30:E36)</f>
        <v>-1234</v>
      </c>
      <c r="F37" s="37">
        <f>SUM(F30:F36)</f>
        <v>-1234</v>
      </c>
    </row>
    <row r="38" spans="1:8" ht="16.5" thickBot="1" x14ac:dyDescent="0.3">
      <c r="A38" s="7" t="s">
        <v>122</v>
      </c>
      <c r="B38" s="7"/>
      <c r="C38" s="8">
        <f>(C21+C29+C37)</f>
        <v>50266</v>
      </c>
      <c r="D38" s="105">
        <f>(D21+D29+D37)</f>
        <v>49816</v>
      </c>
      <c r="E38" s="105">
        <f>(E21+E29+E37)</f>
        <v>49816</v>
      </c>
      <c r="F38" s="105">
        <f>(F21+F29+F37)</f>
        <v>49816</v>
      </c>
    </row>
    <row r="41" spans="1:8" x14ac:dyDescent="0.25">
      <c r="C41" s="103"/>
      <c r="D41" s="62"/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32"/>
  <sheetViews>
    <sheetView zoomScaleNormal="100" workbookViewId="0">
      <selection activeCell="E38" sqref="E38"/>
    </sheetView>
  </sheetViews>
  <sheetFormatPr baseColWidth="10" defaultRowHeight="15" x14ac:dyDescent="0.25"/>
  <cols>
    <col min="1" max="1" width="3.7109375" customWidth="1"/>
    <col min="2" max="2" width="36" customWidth="1"/>
    <col min="3" max="3" width="11.5703125" customWidth="1"/>
    <col min="4" max="6" width="10.7109375" customWidth="1"/>
  </cols>
  <sheetData>
    <row r="1" spans="1:8" ht="20.25" x14ac:dyDescent="0.3">
      <c r="A1" s="2" t="s">
        <v>120</v>
      </c>
      <c r="B1" s="2"/>
      <c r="C1" s="2"/>
      <c r="D1" s="98"/>
      <c r="E1" s="98"/>
      <c r="F1" s="98"/>
    </row>
    <row r="3" spans="1:8" ht="15.75" x14ac:dyDescent="0.25">
      <c r="A3" s="1"/>
      <c r="B3" s="24" t="s">
        <v>1</v>
      </c>
      <c r="C3" s="10" t="s">
        <v>14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17711</v>
      </c>
      <c r="D7" s="13">
        <v>17711</v>
      </c>
      <c r="E7" s="13">
        <v>17711</v>
      </c>
      <c r="F7" s="13">
        <v>17711</v>
      </c>
    </row>
    <row r="8" spans="1:8" ht="16.5" thickBot="1" x14ac:dyDescent="0.3">
      <c r="A8" s="14" t="s">
        <v>5</v>
      </c>
      <c r="B8" s="15"/>
      <c r="C8" s="149">
        <v>510</v>
      </c>
      <c r="D8" s="149">
        <v>510</v>
      </c>
      <c r="E8" s="149">
        <v>510</v>
      </c>
      <c r="F8" s="149">
        <v>510</v>
      </c>
    </row>
    <row r="9" spans="1:8" ht="16.5" thickBot="1" x14ac:dyDescent="0.3">
      <c r="A9" s="17" t="s">
        <v>2</v>
      </c>
      <c r="B9" s="17"/>
      <c r="C9" s="18">
        <f>SUM(C7:C8)</f>
        <v>18221</v>
      </c>
      <c r="D9" s="18">
        <f>SUM(D7:D8)</f>
        <v>18221</v>
      </c>
      <c r="E9" s="18">
        <f>SUM(E7:E8)</f>
        <v>18221</v>
      </c>
      <c r="F9" s="18">
        <f>SUM(F7:F8)</f>
        <v>18221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ht="15.75" x14ac:dyDescent="0.25">
      <c r="A11" s="19">
        <v>1</v>
      </c>
      <c r="B11" s="127" t="s">
        <v>165</v>
      </c>
      <c r="C11" s="154">
        <v>1450</v>
      </c>
      <c r="D11" s="154">
        <v>1450</v>
      </c>
      <c r="E11" s="154">
        <v>1450</v>
      </c>
      <c r="F11" s="154">
        <v>1450</v>
      </c>
      <c r="H11" s="98"/>
    </row>
    <row r="12" spans="1:8" s="146" customFormat="1" ht="15.75" x14ac:dyDescent="0.25">
      <c r="A12" s="151">
        <v>2</v>
      </c>
      <c r="B12" s="148" t="s">
        <v>166</v>
      </c>
      <c r="C12" s="154">
        <v>40</v>
      </c>
      <c r="D12" s="154">
        <v>40</v>
      </c>
      <c r="E12" s="154">
        <v>40</v>
      </c>
      <c r="F12" s="154">
        <v>40</v>
      </c>
    </row>
    <row r="13" spans="1:8" s="146" customFormat="1" ht="15.75" x14ac:dyDescent="0.25">
      <c r="A13" s="151">
        <v>3</v>
      </c>
      <c r="B13" s="148" t="s">
        <v>239</v>
      </c>
      <c r="C13" s="154">
        <v>367</v>
      </c>
      <c r="D13" s="154">
        <v>367</v>
      </c>
      <c r="E13" s="154">
        <v>367</v>
      </c>
      <c r="F13" s="154">
        <v>367</v>
      </c>
    </row>
    <row r="14" spans="1:8" s="146" customFormat="1" ht="15.75" x14ac:dyDescent="0.25">
      <c r="A14" s="151">
        <v>4</v>
      </c>
      <c r="B14" s="148"/>
      <c r="C14" s="161"/>
      <c r="D14" s="161"/>
      <c r="E14" s="161"/>
      <c r="F14" s="161"/>
    </row>
    <row r="15" spans="1:8" ht="16.5" thickBot="1" x14ac:dyDescent="0.3">
      <c r="A15" s="151">
        <v>5</v>
      </c>
      <c r="B15" s="129"/>
      <c r="C15" s="128"/>
      <c r="D15" s="128"/>
      <c r="E15" s="131"/>
      <c r="F15" s="131"/>
    </row>
    <row r="16" spans="1:8" ht="16.5" thickBot="1" x14ac:dyDescent="0.3">
      <c r="A16" s="17" t="s">
        <v>3</v>
      </c>
      <c r="B16" s="17"/>
      <c r="C16" s="18">
        <f>SUM(C11:C15)</f>
        <v>1857</v>
      </c>
      <c r="D16" s="130">
        <f>SUM(D11:D15)</f>
        <v>1857</v>
      </c>
      <c r="E16" s="130">
        <f>SUM(E11:E15)</f>
        <v>1857</v>
      </c>
      <c r="F16" s="130">
        <f>SUM(F11:F15)</f>
        <v>1857</v>
      </c>
    </row>
    <row r="17" spans="1:8" ht="16.5" thickBot="1" x14ac:dyDescent="0.3">
      <c r="A17" s="107" t="s">
        <v>4</v>
      </c>
      <c r="B17" s="107"/>
      <c r="C17" s="108">
        <f>SUM(C9+C16)</f>
        <v>20078</v>
      </c>
      <c r="D17" s="108">
        <f>SUM(D9+D16)</f>
        <v>20078</v>
      </c>
      <c r="E17" s="108">
        <f>SUM(E9+E16)</f>
        <v>20078</v>
      </c>
      <c r="F17" s="108">
        <f>SUM(F9+F16)</f>
        <v>20078</v>
      </c>
      <c r="G17" s="124" t="s">
        <v>148</v>
      </c>
      <c r="H17" s="124"/>
    </row>
    <row r="18" spans="1:8" ht="16.5" thickBot="1" x14ac:dyDescent="0.3">
      <c r="A18" s="5" t="s">
        <v>7</v>
      </c>
      <c r="B18" s="5"/>
      <c r="C18" s="6"/>
      <c r="D18" s="6"/>
      <c r="E18" s="6"/>
      <c r="F18" s="6"/>
    </row>
    <row r="19" spans="1:8" s="98" customFormat="1" ht="15.75" x14ac:dyDescent="0.25">
      <c r="A19" s="207">
        <v>1</v>
      </c>
      <c r="B19" s="212" t="s">
        <v>223</v>
      </c>
      <c r="C19" s="213">
        <v>0</v>
      </c>
      <c r="D19" s="213">
        <v>0</v>
      </c>
      <c r="E19" s="213">
        <v>0</v>
      </c>
      <c r="F19" s="213">
        <v>0</v>
      </c>
    </row>
    <row r="20" spans="1:8" s="98" customFormat="1" ht="15.75" x14ac:dyDescent="0.25">
      <c r="A20" s="207">
        <v>2</v>
      </c>
      <c r="B20" s="212" t="s">
        <v>282</v>
      </c>
      <c r="C20" s="213">
        <v>40</v>
      </c>
      <c r="D20" s="213">
        <v>0</v>
      </c>
      <c r="E20" s="213">
        <v>0</v>
      </c>
      <c r="F20" s="213">
        <v>0</v>
      </c>
      <c r="G20" s="98" t="s">
        <v>339</v>
      </c>
    </row>
    <row r="21" spans="1:8" s="126" customFormat="1" ht="15.75" x14ac:dyDescent="0.25">
      <c r="A21" s="207">
        <v>3</v>
      </c>
      <c r="B21" s="212" t="s">
        <v>283</v>
      </c>
      <c r="C21" s="213">
        <v>30</v>
      </c>
      <c r="D21" s="213">
        <v>0</v>
      </c>
      <c r="E21" s="213">
        <v>0</v>
      </c>
      <c r="F21" s="213">
        <v>0</v>
      </c>
      <c r="G21" s="126" t="s">
        <v>339</v>
      </c>
    </row>
    <row r="22" spans="1:8" s="126" customFormat="1" ht="15.75" x14ac:dyDescent="0.25">
      <c r="A22" s="207">
        <v>4</v>
      </c>
      <c r="B22" s="212" t="s">
        <v>224</v>
      </c>
      <c r="C22" s="213">
        <v>0</v>
      </c>
      <c r="D22" s="213">
        <v>0</v>
      </c>
      <c r="E22" s="213">
        <v>0</v>
      </c>
      <c r="F22" s="213">
        <v>0</v>
      </c>
    </row>
    <row r="23" spans="1:8" s="126" customFormat="1" ht="15.75" x14ac:dyDescent="0.25">
      <c r="A23" s="132">
        <v>5</v>
      </c>
    </row>
    <row r="24" spans="1:8" ht="16.5" thickBot="1" x14ac:dyDescent="0.3">
      <c r="A24" s="132">
        <v>9</v>
      </c>
      <c r="B24" s="158"/>
      <c r="C24" s="165"/>
      <c r="D24" s="165"/>
      <c r="E24" s="165"/>
      <c r="F24" s="165"/>
    </row>
    <row r="25" spans="1:8" ht="16.5" thickBot="1" x14ac:dyDescent="0.3">
      <c r="A25" s="17" t="s">
        <v>10</v>
      </c>
      <c r="B25" s="17"/>
      <c r="C25" s="18">
        <f>SUM(C19:C24)</f>
        <v>70</v>
      </c>
      <c r="D25" s="18">
        <f>SUM(D19:D24)</f>
        <v>0</v>
      </c>
      <c r="E25" s="18">
        <f>SUM(E19:E24)</f>
        <v>0</v>
      </c>
      <c r="F25" s="18">
        <f>SUM(F19:F24)</f>
        <v>0</v>
      </c>
    </row>
    <row r="26" spans="1:8" ht="16.5" thickBot="1" x14ac:dyDescent="0.3">
      <c r="A26" s="5" t="s">
        <v>8</v>
      </c>
      <c r="B26" s="5"/>
      <c r="C26" s="6"/>
      <c r="D26" s="6"/>
      <c r="E26" s="6"/>
      <c r="F26" s="6"/>
    </row>
    <row r="27" spans="1:8" s="98" customFormat="1" ht="15.75" x14ac:dyDescent="0.25">
      <c r="A27" s="207">
        <v>1</v>
      </c>
      <c r="B27" s="208" t="s">
        <v>225</v>
      </c>
      <c r="C27" s="214">
        <v>-126</v>
      </c>
      <c r="D27" s="214">
        <v>-254</v>
      </c>
      <c r="E27" s="214">
        <v>-254</v>
      </c>
      <c r="F27" s="214">
        <v>-254</v>
      </c>
      <c r="G27" s="142" t="s">
        <v>339</v>
      </c>
      <c r="H27" s="142"/>
    </row>
    <row r="28" spans="1:8" s="98" customFormat="1" ht="15.75" x14ac:dyDescent="0.25">
      <c r="A28" s="207">
        <v>2</v>
      </c>
      <c r="B28" s="208" t="s">
        <v>226</v>
      </c>
      <c r="C28" s="214">
        <v>-126</v>
      </c>
      <c r="D28" s="214">
        <v>-254</v>
      </c>
      <c r="E28" s="214">
        <v>-254</v>
      </c>
      <c r="F28" s="214">
        <v>-254</v>
      </c>
      <c r="G28" s="142" t="s">
        <v>339</v>
      </c>
      <c r="H28" s="142"/>
    </row>
    <row r="29" spans="1:8" s="126" customFormat="1" ht="15.75" x14ac:dyDescent="0.25">
      <c r="A29" s="132">
        <v>3</v>
      </c>
      <c r="B29" s="129"/>
      <c r="C29" s="133"/>
      <c r="D29" s="133"/>
      <c r="E29" s="133"/>
      <c r="F29" s="133"/>
      <c r="G29" s="142"/>
      <c r="H29" s="142"/>
    </row>
    <row r="30" spans="1:8" ht="16.5" thickBot="1" x14ac:dyDescent="0.3">
      <c r="A30" s="22">
        <v>7</v>
      </c>
      <c r="B30" s="14"/>
      <c r="C30" s="66"/>
      <c r="D30" s="66"/>
      <c r="E30" s="66"/>
      <c r="F30" s="66"/>
    </row>
    <row r="31" spans="1:8" ht="16.5" thickBot="1" x14ac:dyDescent="0.3">
      <c r="A31" s="17" t="s">
        <v>9</v>
      </c>
      <c r="B31" s="17"/>
      <c r="C31" s="37">
        <f>SUM(C27:C30)</f>
        <v>-252</v>
      </c>
      <c r="D31" s="37">
        <f>SUM(D27:D30)</f>
        <v>-508</v>
      </c>
      <c r="E31" s="37">
        <f>SUM(E27:E30)</f>
        <v>-508</v>
      </c>
      <c r="F31" s="37">
        <f>SUM(F27:F30)</f>
        <v>-508</v>
      </c>
    </row>
    <row r="32" spans="1:8" ht="16.5" thickBot="1" x14ac:dyDescent="0.3">
      <c r="A32" s="7" t="s">
        <v>122</v>
      </c>
      <c r="B32" s="7"/>
      <c r="C32" s="8">
        <f>(C17+C25+C31)</f>
        <v>19896</v>
      </c>
      <c r="D32" s="8">
        <f>(D17+D25+D31)</f>
        <v>19570</v>
      </c>
      <c r="E32" s="8">
        <f>(E17+E25+E31)</f>
        <v>19570</v>
      </c>
      <c r="F32" s="8">
        <f>(F17+F25+F31)</f>
        <v>19570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38"/>
  <sheetViews>
    <sheetView topLeftCell="A13" zoomScale="120" zoomScaleNormal="120" workbookViewId="0">
      <selection activeCell="E41" sqref="E41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8" ht="20.25" x14ac:dyDescent="0.3">
      <c r="A1" s="2" t="s">
        <v>120</v>
      </c>
      <c r="B1" s="2"/>
      <c r="C1" s="2"/>
      <c r="D1" s="98"/>
      <c r="E1" s="98"/>
      <c r="F1" s="98"/>
    </row>
    <row r="3" spans="1:8" ht="15.75" x14ac:dyDescent="0.25">
      <c r="A3" s="1"/>
      <c r="B3" s="24" t="s">
        <v>1</v>
      </c>
      <c r="C3" s="10" t="s">
        <v>15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22794</v>
      </c>
      <c r="D7" s="13">
        <v>22794</v>
      </c>
      <c r="E7" s="13">
        <v>22794</v>
      </c>
      <c r="F7" s="13">
        <v>22794</v>
      </c>
    </row>
    <row r="8" spans="1:8" ht="16.5" thickBot="1" x14ac:dyDescent="0.3">
      <c r="A8" s="14" t="s">
        <v>5</v>
      </c>
      <c r="B8" s="15"/>
      <c r="C8" s="16">
        <v>629</v>
      </c>
      <c r="D8" s="149">
        <v>629</v>
      </c>
      <c r="E8" s="149">
        <v>629</v>
      </c>
      <c r="F8" s="149">
        <v>629</v>
      </c>
    </row>
    <row r="9" spans="1:8" ht="16.5" thickBot="1" x14ac:dyDescent="0.3">
      <c r="A9" s="17" t="s">
        <v>2</v>
      </c>
      <c r="B9" s="17"/>
      <c r="C9" s="18">
        <f>SUM(C7:C8)</f>
        <v>23423</v>
      </c>
      <c r="D9" s="18">
        <f>SUM(D7:D8)</f>
        <v>23423</v>
      </c>
      <c r="E9" s="18">
        <f>SUM(E7:E8)</f>
        <v>23423</v>
      </c>
      <c r="F9" s="18">
        <f>SUM(F7:F8)</f>
        <v>23423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ht="15.75" x14ac:dyDescent="0.25">
      <c r="A11" s="19">
        <v>1</v>
      </c>
      <c r="B11" s="135" t="s">
        <v>168</v>
      </c>
      <c r="C11" s="136">
        <v>255</v>
      </c>
      <c r="D11" s="149">
        <v>255</v>
      </c>
      <c r="E11" s="149">
        <v>255</v>
      </c>
      <c r="F11" s="149">
        <v>255</v>
      </c>
      <c r="G11" s="134"/>
      <c r="H11" s="134"/>
    </row>
    <row r="12" spans="1:8" ht="15.75" x14ac:dyDescent="0.25">
      <c r="A12" s="19">
        <v>2</v>
      </c>
      <c r="B12" s="137" t="s">
        <v>167</v>
      </c>
      <c r="C12" s="138">
        <v>64</v>
      </c>
      <c r="D12" s="138">
        <v>64</v>
      </c>
      <c r="E12" s="138">
        <v>64</v>
      </c>
      <c r="F12" s="138">
        <v>64</v>
      </c>
      <c r="G12" s="134"/>
      <c r="H12" s="134"/>
    </row>
    <row r="13" spans="1:8" s="146" customFormat="1" ht="15.75" x14ac:dyDescent="0.25">
      <c r="A13" s="151">
        <v>3</v>
      </c>
      <c r="B13" s="158" t="s">
        <v>173</v>
      </c>
      <c r="C13" s="138">
        <v>88</v>
      </c>
      <c r="D13" s="138">
        <v>88</v>
      </c>
      <c r="E13" s="138">
        <v>88</v>
      </c>
      <c r="F13" s="138">
        <v>88</v>
      </c>
    </row>
    <row r="14" spans="1:8" s="146" customFormat="1" ht="15.75" x14ac:dyDescent="0.25">
      <c r="A14" s="151">
        <v>4</v>
      </c>
      <c r="B14" s="158" t="s">
        <v>172</v>
      </c>
      <c r="C14" s="138">
        <v>128</v>
      </c>
      <c r="D14" s="138">
        <v>128</v>
      </c>
      <c r="E14" s="138">
        <v>128</v>
      </c>
      <c r="F14" s="138">
        <v>128</v>
      </c>
    </row>
    <row r="15" spans="1:8" s="146" customFormat="1" ht="15.75" x14ac:dyDescent="0.25">
      <c r="A15" s="151">
        <v>5</v>
      </c>
      <c r="B15" s="158" t="s">
        <v>174</v>
      </c>
      <c r="C15" s="138">
        <v>51</v>
      </c>
      <c r="D15" s="138">
        <v>51</v>
      </c>
      <c r="E15" s="138">
        <v>51</v>
      </c>
      <c r="F15" s="138">
        <v>51</v>
      </c>
    </row>
    <row r="16" spans="1:8" s="146" customFormat="1" ht="15.75" x14ac:dyDescent="0.25">
      <c r="A16" s="151">
        <v>6</v>
      </c>
      <c r="B16" s="158" t="s">
        <v>169</v>
      </c>
      <c r="C16" s="138">
        <v>45</v>
      </c>
      <c r="D16" s="138">
        <v>45</v>
      </c>
      <c r="E16" s="138">
        <v>45</v>
      </c>
      <c r="F16" s="138">
        <v>45</v>
      </c>
    </row>
    <row r="17" spans="1:14" s="146" customFormat="1" ht="15.75" x14ac:dyDescent="0.25">
      <c r="A17" s="151">
        <v>7</v>
      </c>
      <c r="B17" s="158" t="s">
        <v>175</v>
      </c>
      <c r="C17" s="138">
        <v>122</v>
      </c>
      <c r="D17" s="138">
        <v>122</v>
      </c>
      <c r="E17" s="138">
        <v>122</v>
      </c>
      <c r="F17" s="138">
        <v>122</v>
      </c>
    </row>
    <row r="18" spans="1:14" s="146" customFormat="1" ht="15.75" x14ac:dyDescent="0.25">
      <c r="A18" s="216">
        <v>8</v>
      </c>
      <c r="B18" s="192" t="s">
        <v>176</v>
      </c>
      <c r="C18" s="198">
        <v>0</v>
      </c>
      <c r="D18" s="198">
        <v>0</v>
      </c>
      <c r="E18" s="198">
        <v>0</v>
      </c>
      <c r="F18" s="198">
        <v>0</v>
      </c>
      <c r="G18" s="164" t="s">
        <v>317</v>
      </c>
    </row>
    <row r="19" spans="1:14" s="98" customFormat="1" ht="15.75" x14ac:dyDescent="0.25">
      <c r="A19" s="216">
        <v>9</v>
      </c>
      <c r="B19" s="192" t="s">
        <v>170</v>
      </c>
      <c r="C19" s="198">
        <v>0</v>
      </c>
      <c r="D19" s="198">
        <v>0</v>
      </c>
      <c r="E19" s="198">
        <v>0</v>
      </c>
      <c r="F19" s="198">
        <v>0</v>
      </c>
      <c r="G19" s="164" t="s">
        <v>317</v>
      </c>
      <c r="H19" s="134"/>
    </row>
    <row r="20" spans="1:14" s="98" customFormat="1" ht="16.5" thickBot="1" x14ac:dyDescent="0.3">
      <c r="A20" s="151">
        <v>10</v>
      </c>
      <c r="B20" s="15" t="s">
        <v>171</v>
      </c>
      <c r="C20" s="156">
        <v>-392</v>
      </c>
      <c r="D20" s="156">
        <v>-392</v>
      </c>
      <c r="E20" s="156">
        <v>-392</v>
      </c>
      <c r="F20" s="156">
        <v>-392</v>
      </c>
    </row>
    <row r="21" spans="1:14" ht="16.5" thickBot="1" x14ac:dyDescent="0.3">
      <c r="A21" s="17" t="s">
        <v>3</v>
      </c>
      <c r="B21" s="17"/>
      <c r="C21" s="143">
        <f>SUM(C11:C20)</f>
        <v>361</v>
      </c>
      <c r="D21" s="143">
        <f>SUM(D11:D20)</f>
        <v>361</v>
      </c>
      <c r="E21" s="143">
        <f>SUM(E11:E20)</f>
        <v>361</v>
      </c>
      <c r="F21" s="143">
        <f>SUM(F11:F20)</f>
        <v>361</v>
      </c>
    </row>
    <row r="22" spans="1:14" ht="16.5" thickBot="1" x14ac:dyDescent="0.3">
      <c r="A22" s="107" t="s">
        <v>4</v>
      </c>
      <c r="B22" s="107"/>
      <c r="C22" s="108">
        <f>SUM(C9+C21)</f>
        <v>23784</v>
      </c>
      <c r="D22" s="108">
        <f>SUM(D9+D21)</f>
        <v>23784</v>
      </c>
      <c r="E22" s="108">
        <f>SUM(E9+E21)</f>
        <v>23784</v>
      </c>
      <c r="F22" s="108">
        <f>SUM(F9+F21)</f>
        <v>23784</v>
      </c>
      <c r="G22" s="124" t="s">
        <v>148</v>
      </c>
      <c r="H22" s="124"/>
    </row>
    <row r="23" spans="1:14" ht="16.5" thickBot="1" x14ac:dyDescent="0.3">
      <c r="A23" s="5" t="s">
        <v>7</v>
      </c>
      <c r="B23" s="5"/>
      <c r="C23" s="6"/>
      <c r="D23" s="6"/>
      <c r="E23" s="6"/>
      <c r="F23" s="6"/>
    </row>
    <row r="24" spans="1:14" ht="15.75" x14ac:dyDescent="0.25">
      <c r="A24" s="211">
        <v>1</v>
      </c>
      <c r="B24" s="210" t="s">
        <v>177</v>
      </c>
      <c r="C24" s="205">
        <v>0</v>
      </c>
      <c r="D24" s="205">
        <v>200</v>
      </c>
      <c r="E24" s="205">
        <v>200</v>
      </c>
      <c r="F24" s="205">
        <v>200</v>
      </c>
      <c r="G24" t="s">
        <v>339</v>
      </c>
    </row>
    <row r="25" spans="1:14" ht="15.75" x14ac:dyDescent="0.25">
      <c r="A25" s="211">
        <v>2</v>
      </c>
      <c r="B25" s="210" t="s">
        <v>178</v>
      </c>
      <c r="C25" s="205">
        <v>0</v>
      </c>
      <c r="D25" s="209">
        <v>-467</v>
      </c>
      <c r="E25" s="209">
        <v>-467</v>
      </c>
      <c r="F25" s="209">
        <v>-467</v>
      </c>
      <c r="G25" t="s">
        <v>339</v>
      </c>
    </row>
    <row r="26" spans="1:14" s="98" customFormat="1" ht="15.75" x14ac:dyDescent="0.25">
      <c r="A26" s="211">
        <v>3</v>
      </c>
      <c r="B26" s="210" t="s">
        <v>284</v>
      </c>
      <c r="C26" s="205">
        <v>61</v>
      </c>
      <c r="D26" s="205">
        <v>61</v>
      </c>
      <c r="E26" s="205">
        <v>61</v>
      </c>
      <c r="F26" s="205">
        <v>61</v>
      </c>
      <c r="G26" s="98" t="s">
        <v>339</v>
      </c>
    </row>
    <row r="27" spans="1:14" s="98" customFormat="1" ht="16.5" thickBot="1" x14ac:dyDescent="0.3">
      <c r="A27" s="22">
        <v>4</v>
      </c>
      <c r="B27" s="21"/>
      <c r="C27" s="30"/>
      <c r="D27" s="30"/>
      <c r="E27" s="30"/>
      <c r="F27" s="30"/>
    </row>
    <row r="28" spans="1:14" ht="16.5" thickBot="1" x14ac:dyDescent="0.3">
      <c r="A28" s="17" t="s">
        <v>10</v>
      </c>
      <c r="B28" s="17"/>
      <c r="C28" s="18">
        <f>SUM(C24:C27)</f>
        <v>61</v>
      </c>
      <c r="D28" s="157">
        <f>SUM(D24:D27)</f>
        <v>-206</v>
      </c>
      <c r="E28" s="157">
        <f>SUM(E24:E27)</f>
        <v>-206</v>
      </c>
      <c r="F28" s="157">
        <f>SUM(F24:F27)</f>
        <v>-206</v>
      </c>
    </row>
    <row r="29" spans="1:14" ht="16.5" thickBot="1" x14ac:dyDescent="0.3">
      <c r="A29" s="5" t="s">
        <v>8</v>
      </c>
      <c r="B29" s="5"/>
      <c r="C29" s="6"/>
      <c r="D29" s="6"/>
      <c r="E29" s="6"/>
      <c r="F29" s="6"/>
    </row>
    <row r="30" spans="1:14" ht="15.75" x14ac:dyDescent="0.25">
      <c r="A30" s="211">
        <v>1</v>
      </c>
      <c r="B30" s="210" t="s">
        <v>179</v>
      </c>
      <c r="C30" s="215">
        <v>0</v>
      </c>
      <c r="D30" s="215">
        <v>0</v>
      </c>
      <c r="E30" s="215">
        <v>0</v>
      </c>
      <c r="F30" s="215">
        <v>0</v>
      </c>
      <c r="G30" s="142" t="s">
        <v>339</v>
      </c>
      <c r="H30" s="142"/>
      <c r="I30" s="139"/>
      <c r="J30" s="139"/>
      <c r="K30" s="139"/>
      <c r="L30" s="139"/>
      <c r="M30" s="139"/>
      <c r="N30" s="139"/>
    </row>
    <row r="31" spans="1:14" s="98" customFormat="1" ht="15.75" x14ac:dyDescent="0.25">
      <c r="A31" s="153">
        <v>2</v>
      </c>
      <c r="B31" s="147"/>
      <c r="C31" s="155"/>
      <c r="D31" s="155"/>
      <c r="E31" s="155"/>
      <c r="F31" s="155"/>
      <c r="G31" s="142"/>
      <c r="H31" s="142"/>
      <c r="I31" s="139"/>
      <c r="J31" s="139"/>
      <c r="K31" s="139"/>
      <c r="L31" s="139"/>
      <c r="M31" s="139"/>
      <c r="N31" s="139"/>
    </row>
    <row r="32" spans="1:14" s="98" customFormat="1" ht="15.75" x14ac:dyDescent="0.25">
      <c r="A32" s="153">
        <v>3</v>
      </c>
      <c r="B32" s="147"/>
      <c r="C32" s="155"/>
      <c r="D32" s="155"/>
      <c r="E32" s="155"/>
      <c r="F32" s="155"/>
      <c r="G32" s="142"/>
      <c r="H32" s="142"/>
      <c r="I32" s="139"/>
      <c r="J32" s="139"/>
      <c r="K32" s="139"/>
      <c r="L32" s="139"/>
      <c r="M32" s="139"/>
      <c r="N32" s="139"/>
    </row>
    <row r="33" spans="1:14" s="98" customFormat="1" ht="15.75" x14ac:dyDescent="0.25">
      <c r="A33" s="153">
        <v>4</v>
      </c>
      <c r="B33" s="147"/>
      <c r="C33" s="155"/>
      <c r="D33" s="155"/>
      <c r="E33" s="155"/>
      <c r="F33" s="155"/>
      <c r="G33" s="139"/>
      <c r="H33" s="139"/>
      <c r="I33" s="139"/>
      <c r="J33" s="139"/>
      <c r="K33" s="139"/>
      <c r="L33" s="139"/>
      <c r="M33" s="139"/>
      <c r="N33" s="139"/>
    </row>
    <row r="34" spans="1:14" s="98" customFormat="1" ht="15.75" x14ac:dyDescent="0.25">
      <c r="A34" s="22">
        <v>5</v>
      </c>
      <c r="B34" s="140"/>
      <c r="C34" s="141"/>
      <c r="D34" s="141"/>
      <c r="E34" s="141"/>
      <c r="F34" s="141"/>
      <c r="G34" s="139"/>
      <c r="H34" s="139"/>
      <c r="I34" s="139"/>
      <c r="J34" s="139"/>
      <c r="K34" s="139"/>
      <c r="L34" s="139"/>
      <c r="M34" s="139"/>
      <c r="N34" s="139"/>
    </row>
    <row r="35" spans="1:14" s="98" customFormat="1" ht="15.75" x14ac:dyDescent="0.25">
      <c r="A35" s="22">
        <v>6</v>
      </c>
      <c r="B35" s="14"/>
      <c r="C35" s="32"/>
      <c r="D35" s="32"/>
      <c r="E35" s="32"/>
      <c r="F35" s="32"/>
    </row>
    <row r="36" spans="1:14" s="98" customFormat="1" ht="16.5" thickBot="1" x14ac:dyDescent="0.3">
      <c r="A36" s="22">
        <v>7</v>
      </c>
      <c r="B36" s="14"/>
      <c r="C36" s="32"/>
      <c r="D36" s="32"/>
      <c r="E36" s="32"/>
      <c r="F36" s="32"/>
    </row>
    <row r="37" spans="1:14" ht="16.5" thickBot="1" x14ac:dyDescent="0.3">
      <c r="A37" s="17" t="s">
        <v>9</v>
      </c>
      <c r="B37" s="17"/>
      <c r="C37" s="28">
        <f>SUM(C30:C36)</f>
        <v>0</v>
      </c>
      <c r="D37" s="28">
        <f>SUM(D29:D36)</f>
        <v>0</v>
      </c>
      <c r="E37" s="28">
        <f>SUM(E29:E36)</f>
        <v>0</v>
      </c>
      <c r="F37" s="28">
        <f>SUM(F29:F36)</f>
        <v>0</v>
      </c>
    </row>
    <row r="38" spans="1:14" ht="16.5" thickBot="1" x14ac:dyDescent="0.3">
      <c r="A38" s="7" t="s">
        <v>122</v>
      </c>
      <c r="B38" s="7"/>
      <c r="C38" s="8">
        <f>(C22+C28+C37)</f>
        <v>23845</v>
      </c>
      <c r="D38" s="8">
        <f>(D22+D28+D37)</f>
        <v>23578</v>
      </c>
      <c r="E38" s="8">
        <f>(E22+E28+E37)</f>
        <v>23578</v>
      </c>
      <c r="F38" s="8">
        <f>(F22+F28+F37)</f>
        <v>23578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topLeftCell="A13" zoomScale="130" zoomScaleNormal="130" workbookViewId="0">
      <selection activeCell="C23" sqref="C23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8" ht="20.25" x14ac:dyDescent="0.3">
      <c r="A1" s="2" t="s">
        <v>120</v>
      </c>
      <c r="B1" s="2"/>
      <c r="C1" s="2"/>
      <c r="D1" s="146"/>
      <c r="E1" s="146"/>
      <c r="F1" s="146"/>
    </row>
    <row r="3" spans="1:8" ht="15.75" x14ac:dyDescent="0.25">
      <c r="A3" s="1"/>
      <c r="B3" s="24" t="s">
        <v>1</v>
      </c>
      <c r="C3" s="10" t="s">
        <v>16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22211</v>
      </c>
      <c r="D7" s="13">
        <v>22211</v>
      </c>
      <c r="E7" s="13">
        <v>22211</v>
      </c>
      <c r="F7" s="13">
        <v>22211</v>
      </c>
    </row>
    <row r="8" spans="1:8" ht="16.5" thickBot="1" x14ac:dyDescent="0.3">
      <c r="A8" s="14" t="s">
        <v>5</v>
      </c>
      <c r="B8" s="15"/>
      <c r="C8" s="16">
        <v>733</v>
      </c>
      <c r="D8" s="149">
        <v>733</v>
      </c>
      <c r="E8" s="149">
        <v>733</v>
      </c>
      <c r="F8" s="149">
        <v>733</v>
      </c>
    </row>
    <row r="9" spans="1:8" ht="16.5" thickBot="1" x14ac:dyDescent="0.3">
      <c r="A9" s="17" t="s">
        <v>2</v>
      </c>
      <c r="B9" s="17"/>
      <c r="C9" s="18">
        <f>SUM(C7:C8)</f>
        <v>22944</v>
      </c>
      <c r="D9" s="18">
        <f>SUM(D7:D8)</f>
        <v>22944</v>
      </c>
      <c r="E9" s="18">
        <f>SUM(E7:E8)</f>
        <v>22944</v>
      </c>
      <c r="F9" s="18">
        <f>SUM(F7:F8)</f>
        <v>22944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ht="15.75" x14ac:dyDescent="0.25">
      <c r="A11" s="216">
        <v>1</v>
      </c>
      <c r="B11" s="192" t="s">
        <v>240</v>
      </c>
      <c r="C11" s="198">
        <v>155</v>
      </c>
      <c r="D11" s="198">
        <v>0</v>
      </c>
      <c r="E11" s="198">
        <v>0</v>
      </c>
      <c r="F11" s="198">
        <v>0</v>
      </c>
      <c r="G11" t="s">
        <v>317</v>
      </c>
      <c r="H11" s="98"/>
    </row>
    <row r="12" spans="1:8" s="98" customFormat="1" ht="15.75" x14ac:dyDescent="0.25">
      <c r="A12" s="19">
        <v>2</v>
      </c>
      <c r="B12" s="148" t="s">
        <v>180</v>
      </c>
      <c r="C12" s="156">
        <v>-493</v>
      </c>
      <c r="D12" s="156">
        <v>-493</v>
      </c>
      <c r="E12" s="156">
        <v>-493</v>
      </c>
      <c r="F12" s="156">
        <v>-493</v>
      </c>
    </row>
    <row r="13" spans="1:8" s="146" customFormat="1" ht="15.75" x14ac:dyDescent="0.25">
      <c r="A13" s="151">
        <v>3</v>
      </c>
      <c r="B13" s="148" t="s">
        <v>181</v>
      </c>
      <c r="C13" s="156">
        <v>-116</v>
      </c>
      <c r="D13" s="156">
        <v>-116</v>
      </c>
      <c r="E13" s="156">
        <v>-116</v>
      </c>
      <c r="F13" s="156">
        <v>-116</v>
      </c>
    </row>
    <row r="14" spans="1:8" s="146" customFormat="1" ht="15.75" x14ac:dyDescent="0.25">
      <c r="A14" s="151">
        <v>4</v>
      </c>
      <c r="B14" s="148"/>
      <c r="C14" s="149"/>
      <c r="D14" s="149"/>
      <c r="E14" s="149"/>
      <c r="F14" s="149"/>
    </row>
    <row r="15" spans="1:8" s="98" customFormat="1" ht="15.75" x14ac:dyDescent="0.25">
      <c r="A15" s="151">
        <v>5</v>
      </c>
    </row>
    <row r="16" spans="1:8" s="98" customFormat="1" ht="15.75" x14ac:dyDescent="0.25">
      <c r="A16" s="151">
        <v>6</v>
      </c>
    </row>
    <row r="17" spans="1:12" s="98" customFormat="1" ht="16.5" thickBot="1" x14ac:dyDescent="0.3">
      <c r="A17" s="151">
        <v>7</v>
      </c>
      <c r="B17" s="15"/>
      <c r="C17" s="16"/>
      <c r="D17" s="16"/>
      <c r="E17" s="16"/>
      <c r="F17" s="16"/>
    </row>
    <row r="18" spans="1:12" ht="16.5" thickBot="1" x14ac:dyDescent="0.3">
      <c r="A18" s="17" t="s">
        <v>3</v>
      </c>
      <c r="B18" s="17"/>
      <c r="C18" s="157">
        <f>SUM(C11:C17)</f>
        <v>-454</v>
      </c>
      <c r="D18" s="157">
        <f>SUM(D11:D17)</f>
        <v>-609</v>
      </c>
      <c r="E18" s="157">
        <f>SUM(E11:E17)</f>
        <v>-609</v>
      </c>
      <c r="F18" s="157">
        <f>SUM(F11:F17)</f>
        <v>-609</v>
      </c>
    </row>
    <row r="19" spans="1:12" ht="16.5" thickBot="1" x14ac:dyDescent="0.3">
      <c r="A19" s="107" t="s">
        <v>4</v>
      </c>
      <c r="B19" s="107"/>
      <c r="C19" s="108">
        <f>SUM(C9+C18)</f>
        <v>22490</v>
      </c>
      <c r="D19" s="108">
        <f>SUM(D9+D18)</f>
        <v>22335</v>
      </c>
      <c r="E19" s="108">
        <f>SUM(E9+E18)</f>
        <v>22335</v>
      </c>
      <c r="F19" s="108">
        <f>SUM(F9+F18)</f>
        <v>22335</v>
      </c>
      <c r="G19" s="124" t="s">
        <v>148</v>
      </c>
      <c r="H19" s="124"/>
      <c r="L19" s="98"/>
    </row>
    <row r="20" spans="1:12" ht="16.5" thickBot="1" x14ac:dyDescent="0.3">
      <c r="A20" s="5" t="s">
        <v>7</v>
      </c>
      <c r="B20" s="5"/>
      <c r="C20" s="6"/>
      <c r="D20" s="6"/>
      <c r="E20" s="6"/>
      <c r="F20" s="6"/>
    </row>
    <row r="21" spans="1:12" ht="15.75" x14ac:dyDescent="0.25">
      <c r="A21" s="211">
        <v>1</v>
      </c>
      <c r="B21" s="210" t="s">
        <v>182</v>
      </c>
      <c r="C21" s="209">
        <v>-1040</v>
      </c>
      <c r="D21" s="209"/>
      <c r="E21" s="205"/>
      <c r="F21" s="205"/>
      <c r="G21" t="s">
        <v>340</v>
      </c>
    </row>
    <row r="22" spans="1:12" s="190" customFormat="1" ht="15.75" x14ac:dyDescent="0.25">
      <c r="A22" s="211">
        <v>2</v>
      </c>
      <c r="B22" s="210" t="s">
        <v>285</v>
      </c>
      <c r="C22" s="205">
        <v>310</v>
      </c>
      <c r="D22" s="205"/>
      <c r="E22" s="205"/>
      <c r="F22" s="205"/>
      <c r="G22" s="190" t="s">
        <v>340</v>
      </c>
    </row>
    <row r="23" spans="1:12" s="98" customFormat="1" ht="15.75" x14ac:dyDescent="0.25">
      <c r="A23" s="211">
        <v>3</v>
      </c>
      <c r="B23" s="210" t="s">
        <v>183</v>
      </c>
      <c r="C23" s="205">
        <v>232</v>
      </c>
      <c r="D23" s="205">
        <v>232</v>
      </c>
      <c r="E23" s="205">
        <v>232</v>
      </c>
      <c r="F23" s="205">
        <v>232</v>
      </c>
      <c r="G23" s="98" t="s">
        <v>340</v>
      </c>
    </row>
    <row r="24" spans="1:12" s="98" customFormat="1" ht="15.75" x14ac:dyDescent="0.25">
      <c r="A24" s="197">
        <v>4</v>
      </c>
      <c r="B24" s="21"/>
      <c r="C24" s="16"/>
      <c r="D24" s="16"/>
      <c r="E24" s="16"/>
      <c r="F24" s="16"/>
    </row>
    <row r="25" spans="1:12" s="98" customFormat="1" ht="15.75" x14ac:dyDescent="0.25">
      <c r="A25" s="197">
        <v>5</v>
      </c>
      <c r="B25" s="21"/>
      <c r="C25" s="16"/>
      <c r="D25" s="16"/>
      <c r="E25" s="16"/>
      <c r="F25" s="16"/>
    </row>
    <row r="26" spans="1:12" ht="15.75" x14ac:dyDescent="0.25">
      <c r="A26" s="197">
        <v>6</v>
      </c>
      <c r="B26" s="21"/>
      <c r="C26" s="16"/>
      <c r="D26" s="16"/>
      <c r="E26" s="16"/>
      <c r="F26" s="16"/>
    </row>
    <row r="27" spans="1:12" ht="16.5" thickBot="1" x14ac:dyDescent="0.3">
      <c r="A27" s="197">
        <v>7</v>
      </c>
      <c r="B27" s="21"/>
      <c r="C27" s="16"/>
      <c r="D27" s="16"/>
      <c r="E27" s="16"/>
      <c r="F27" s="16"/>
    </row>
    <row r="28" spans="1:12" ht="16.5" thickBot="1" x14ac:dyDescent="0.3">
      <c r="A28" s="17" t="s">
        <v>10</v>
      </c>
      <c r="B28" s="17"/>
      <c r="C28" s="157">
        <f>SUM(C21:C27)</f>
        <v>-498</v>
      </c>
      <c r="D28" s="18">
        <f>SUM(D21:D27)</f>
        <v>232</v>
      </c>
      <c r="E28" s="18">
        <f>SUM(E21:E27)</f>
        <v>232</v>
      </c>
      <c r="F28" s="18">
        <f>SUM(F21:F27)</f>
        <v>232</v>
      </c>
    </row>
    <row r="29" spans="1:12" ht="16.5" thickBot="1" x14ac:dyDescent="0.3">
      <c r="A29" s="5" t="s">
        <v>8</v>
      </c>
      <c r="B29" s="5"/>
      <c r="C29" s="6"/>
      <c r="D29" s="6"/>
      <c r="E29" s="6"/>
      <c r="F29" s="6"/>
    </row>
    <row r="30" spans="1:12" ht="15.75" x14ac:dyDescent="0.25">
      <c r="A30" s="211">
        <v>1</v>
      </c>
      <c r="B30" s="210" t="s">
        <v>184</v>
      </c>
      <c r="C30" s="209">
        <v>0</v>
      </c>
      <c r="D30" s="209">
        <v>-232</v>
      </c>
      <c r="E30" s="209">
        <v>-232</v>
      </c>
      <c r="F30" s="209">
        <v>-232</v>
      </c>
      <c r="G30" s="142" t="s">
        <v>340</v>
      </c>
      <c r="H30" s="142"/>
    </row>
    <row r="31" spans="1:12" s="146" customFormat="1" ht="15.75" x14ac:dyDescent="0.25">
      <c r="A31" s="211">
        <v>2</v>
      </c>
      <c r="B31" s="210" t="s">
        <v>286</v>
      </c>
      <c r="C31" s="209">
        <v>-120</v>
      </c>
      <c r="D31" s="209">
        <v>-120</v>
      </c>
      <c r="E31" s="209">
        <v>-120</v>
      </c>
      <c r="F31" s="209">
        <v>-120</v>
      </c>
      <c r="G31" s="146" t="s">
        <v>340</v>
      </c>
    </row>
    <row r="32" spans="1:12" s="146" customFormat="1" ht="15.75" x14ac:dyDescent="0.25">
      <c r="A32" s="211">
        <v>3</v>
      </c>
      <c r="B32" s="210" t="s">
        <v>185</v>
      </c>
      <c r="C32" s="209">
        <v>0</v>
      </c>
      <c r="D32" s="209">
        <v>0</v>
      </c>
      <c r="E32" s="209">
        <v>0</v>
      </c>
      <c r="F32" s="209">
        <v>0</v>
      </c>
    </row>
    <row r="33" spans="1:7" s="146" customFormat="1" ht="15.75" x14ac:dyDescent="0.25">
      <c r="A33" s="211">
        <v>4</v>
      </c>
      <c r="B33" s="210" t="s">
        <v>186</v>
      </c>
      <c r="C33" s="209">
        <v>-87</v>
      </c>
      <c r="D33" s="209">
        <v>-87</v>
      </c>
      <c r="E33" s="209">
        <v>-87</v>
      </c>
      <c r="F33" s="209">
        <v>-87</v>
      </c>
      <c r="G33" s="146" t="s">
        <v>340</v>
      </c>
    </row>
    <row r="34" spans="1:7" s="146" customFormat="1" ht="15.75" x14ac:dyDescent="0.25">
      <c r="A34" s="153">
        <v>5</v>
      </c>
      <c r="B34" s="147"/>
      <c r="C34" s="161"/>
      <c r="D34" s="161"/>
      <c r="E34" s="161"/>
      <c r="F34" s="161"/>
    </row>
    <row r="35" spans="1:7" ht="15.75" x14ac:dyDescent="0.25">
      <c r="A35" s="153">
        <v>6</v>
      </c>
      <c r="B35" s="14"/>
      <c r="C35" s="66"/>
      <c r="D35" s="66"/>
      <c r="E35" s="66"/>
      <c r="F35" s="66"/>
    </row>
    <row r="36" spans="1:7" s="98" customFormat="1" ht="15.75" x14ac:dyDescent="0.25">
      <c r="A36" s="153">
        <v>7</v>
      </c>
      <c r="B36" s="14"/>
      <c r="C36" s="66"/>
      <c r="D36" s="66"/>
      <c r="E36" s="66"/>
      <c r="F36" s="66"/>
    </row>
    <row r="37" spans="1:7" s="98" customFormat="1" ht="16.5" thickBot="1" x14ac:dyDescent="0.3">
      <c r="A37" s="153">
        <v>8</v>
      </c>
      <c r="B37" s="14"/>
      <c r="C37" s="66"/>
      <c r="D37" s="66"/>
      <c r="E37" s="66"/>
      <c r="F37" s="66"/>
    </row>
    <row r="38" spans="1:7" ht="16.5" thickBot="1" x14ac:dyDescent="0.3">
      <c r="A38" s="17" t="s">
        <v>9</v>
      </c>
      <c r="B38" s="17"/>
      <c r="C38" s="37">
        <f>SUM(C30:C37)</f>
        <v>-207</v>
      </c>
      <c r="D38" s="37">
        <f>SUM(D29:D37)</f>
        <v>-439</v>
      </c>
      <c r="E38" s="37">
        <f>SUM(E29:E37)</f>
        <v>-439</v>
      </c>
      <c r="F38" s="37">
        <f>SUM(F29:F37)</f>
        <v>-439</v>
      </c>
    </row>
    <row r="39" spans="1:7" ht="16.5" thickBot="1" x14ac:dyDescent="0.3">
      <c r="A39" s="7" t="s">
        <v>122</v>
      </c>
      <c r="B39" s="7"/>
      <c r="C39" s="8">
        <f>(C19+C28+C38)</f>
        <v>21785</v>
      </c>
      <c r="D39" s="8">
        <f>(D19+D28+D38)</f>
        <v>22128</v>
      </c>
      <c r="E39" s="8">
        <f>(E19+E28+E38)</f>
        <v>22128</v>
      </c>
      <c r="F39" s="8">
        <f>(F19+F28+F38)</f>
        <v>22128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44"/>
  <sheetViews>
    <sheetView topLeftCell="A28" zoomScale="140" zoomScaleNormal="140" workbookViewId="0">
      <selection activeCell="F52" sqref="F52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  <col min="8" max="8" width="12.42578125" customWidth="1"/>
  </cols>
  <sheetData>
    <row r="1" spans="1:9" ht="20.25" x14ac:dyDescent="0.3">
      <c r="A1" s="2" t="s">
        <v>120</v>
      </c>
      <c r="B1" s="2"/>
      <c r="C1" s="2"/>
      <c r="D1" s="146"/>
      <c r="E1" s="146"/>
      <c r="F1" s="146"/>
    </row>
    <row r="3" spans="1:9" ht="15.75" x14ac:dyDescent="0.25">
      <c r="A3" s="1"/>
      <c r="B3" s="24" t="s">
        <v>1</v>
      </c>
      <c r="C3" s="10" t="s">
        <v>17</v>
      </c>
      <c r="D3" s="10"/>
      <c r="E3" s="11"/>
      <c r="F3" s="11"/>
    </row>
    <row r="4" spans="1:9" x14ac:dyDescent="0.25">
      <c r="A4" s="1"/>
      <c r="B4" s="1"/>
      <c r="C4" s="1"/>
      <c r="D4" s="1"/>
    </row>
    <row r="5" spans="1:9" ht="15.75" thickBot="1" x14ac:dyDescent="0.3">
      <c r="A5" s="1"/>
      <c r="B5" s="1"/>
      <c r="C5" s="1"/>
      <c r="D5" s="1"/>
      <c r="E5" t="s">
        <v>13</v>
      </c>
    </row>
    <row r="6" spans="1:9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9" ht="15.75" x14ac:dyDescent="0.25">
      <c r="A7" s="12" t="s">
        <v>121</v>
      </c>
      <c r="B7" s="12"/>
      <c r="C7" s="13">
        <v>28843</v>
      </c>
      <c r="D7" s="13">
        <v>28843</v>
      </c>
      <c r="E7" s="13">
        <v>28843</v>
      </c>
      <c r="F7" s="13">
        <v>28843</v>
      </c>
    </row>
    <row r="8" spans="1:9" ht="16.5" thickBot="1" x14ac:dyDescent="0.3">
      <c r="A8" s="14" t="s">
        <v>5</v>
      </c>
      <c r="B8" s="15"/>
      <c r="C8" s="16">
        <v>70</v>
      </c>
      <c r="D8" s="149">
        <v>70</v>
      </c>
      <c r="E8" s="149">
        <v>70</v>
      </c>
      <c r="F8" s="149">
        <v>70</v>
      </c>
    </row>
    <row r="9" spans="1:9" ht="16.5" thickBot="1" x14ac:dyDescent="0.3">
      <c r="A9" s="17" t="s">
        <v>2</v>
      </c>
      <c r="B9" s="17"/>
      <c r="C9" s="18">
        <f>SUM(C7:C8)</f>
        <v>28913</v>
      </c>
      <c r="D9" s="18">
        <f>SUM(D7:D8)</f>
        <v>28913</v>
      </c>
      <c r="E9" s="18">
        <f>SUM(E7:E8)</f>
        <v>28913</v>
      </c>
      <c r="F9" s="18">
        <f>SUM(F7:F8)</f>
        <v>28913</v>
      </c>
    </row>
    <row r="10" spans="1:9" ht="16.5" thickBot="1" x14ac:dyDescent="0.3">
      <c r="A10" s="3" t="s">
        <v>6</v>
      </c>
      <c r="B10" s="3"/>
      <c r="C10" s="4"/>
      <c r="D10" s="4"/>
      <c r="E10" s="4"/>
      <c r="F10" s="4"/>
    </row>
    <row r="11" spans="1:9" ht="15.75" x14ac:dyDescent="0.25">
      <c r="A11" s="216">
        <v>1</v>
      </c>
      <c r="B11" s="192" t="s">
        <v>188</v>
      </c>
      <c r="C11" s="198">
        <v>330</v>
      </c>
      <c r="D11" s="198">
        <v>330</v>
      </c>
      <c r="E11" s="198">
        <v>330</v>
      </c>
      <c r="F11" s="198">
        <v>330</v>
      </c>
      <c r="G11" s="164" t="s">
        <v>317</v>
      </c>
      <c r="H11" s="164"/>
    </row>
    <row r="12" spans="1:9" ht="15.75" x14ac:dyDescent="0.25">
      <c r="A12" s="216">
        <v>2</v>
      </c>
      <c r="B12" s="192" t="s">
        <v>187</v>
      </c>
      <c r="C12" s="200">
        <v>-68</v>
      </c>
      <c r="D12" s="200">
        <v>-68</v>
      </c>
      <c r="E12" s="200">
        <v>-68</v>
      </c>
      <c r="F12" s="200">
        <v>-68</v>
      </c>
      <c r="G12" s="164"/>
      <c r="H12" s="164"/>
      <c r="I12" s="159"/>
    </row>
    <row r="13" spans="1:9" s="98" customFormat="1" ht="15.75" x14ac:dyDescent="0.25">
      <c r="A13" s="216">
        <v>3</v>
      </c>
      <c r="B13" s="192" t="s">
        <v>189</v>
      </c>
      <c r="C13" s="200">
        <v>-190</v>
      </c>
      <c r="D13" s="200">
        <v>-190</v>
      </c>
      <c r="E13" s="200">
        <v>-190</v>
      </c>
      <c r="F13" s="200">
        <v>-190</v>
      </c>
      <c r="G13" s="164"/>
      <c r="H13" s="164"/>
    </row>
    <row r="14" spans="1:9" s="98" customFormat="1" ht="15.75" x14ac:dyDescent="0.25">
      <c r="A14" s="216">
        <v>4</v>
      </c>
      <c r="B14" s="192" t="s">
        <v>190</v>
      </c>
      <c r="C14" s="198">
        <v>0</v>
      </c>
      <c r="D14" s="198">
        <v>0</v>
      </c>
      <c r="E14" s="198">
        <v>0</v>
      </c>
      <c r="F14" s="198">
        <v>0</v>
      </c>
      <c r="G14" s="225" t="s">
        <v>317</v>
      </c>
      <c r="H14" s="164"/>
    </row>
    <row r="15" spans="1:9" s="98" customFormat="1" ht="15.75" x14ac:dyDescent="0.25">
      <c r="A15" s="216">
        <v>5</v>
      </c>
      <c r="B15" s="192" t="s">
        <v>196</v>
      </c>
      <c r="C15" s="198">
        <v>0</v>
      </c>
      <c r="D15" s="198">
        <v>0</v>
      </c>
      <c r="E15" s="198">
        <v>0</v>
      </c>
      <c r="F15" s="198">
        <v>0</v>
      </c>
      <c r="G15" s="225" t="s">
        <v>317</v>
      </c>
      <c r="H15" s="164"/>
    </row>
    <row r="16" spans="1:9" s="98" customFormat="1" ht="15.75" x14ac:dyDescent="0.25">
      <c r="A16" s="216">
        <v>6</v>
      </c>
      <c r="B16" s="192" t="s">
        <v>197</v>
      </c>
      <c r="C16" s="198">
        <v>0</v>
      </c>
      <c r="D16" s="198">
        <v>0</v>
      </c>
      <c r="E16" s="198">
        <v>0</v>
      </c>
      <c r="F16" s="198">
        <v>0</v>
      </c>
      <c r="G16" s="225" t="s">
        <v>317</v>
      </c>
      <c r="H16" s="164"/>
    </row>
    <row r="17" spans="1:8" s="146" customFormat="1" ht="15.75" x14ac:dyDescent="0.25">
      <c r="A17" s="151">
        <v>7</v>
      </c>
      <c r="B17" s="148"/>
      <c r="C17" s="149"/>
      <c r="D17" s="149"/>
      <c r="E17" s="149"/>
      <c r="F17" s="149"/>
    </row>
    <row r="18" spans="1:8" s="98" customFormat="1" ht="15.75" x14ac:dyDescent="0.25">
      <c r="A18" s="151">
        <v>8</v>
      </c>
    </row>
    <row r="19" spans="1:8" s="98" customFormat="1" ht="15.75" x14ac:dyDescent="0.25">
      <c r="A19" s="151">
        <v>9</v>
      </c>
    </row>
    <row r="20" spans="1:8" s="98" customFormat="1" ht="15.75" x14ac:dyDescent="0.25">
      <c r="A20" s="151">
        <v>10</v>
      </c>
    </row>
    <row r="21" spans="1:8" s="98" customFormat="1" ht="15.75" x14ac:dyDescent="0.25">
      <c r="A21" s="151">
        <v>11</v>
      </c>
      <c r="B21" s="15"/>
      <c r="C21" s="36"/>
      <c r="D21" s="36"/>
      <c r="E21" s="36"/>
      <c r="F21" s="36"/>
    </row>
    <row r="22" spans="1:8" s="98" customFormat="1" ht="16.5" thickBot="1" x14ac:dyDescent="0.3">
      <c r="A22" s="151">
        <v>12</v>
      </c>
      <c r="B22" s="15"/>
      <c r="C22" s="16"/>
      <c r="D22" s="16"/>
      <c r="E22" s="16"/>
      <c r="F22" s="16"/>
    </row>
    <row r="23" spans="1:8" ht="16.5" thickBot="1" x14ac:dyDescent="0.3">
      <c r="A23" s="17" t="s">
        <v>3</v>
      </c>
      <c r="B23" s="17"/>
      <c r="C23" s="150">
        <f>SUM(C11:C22)</f>
        <v>72</v>
      </c>
      <c r="D23" s="150">
        <f>SUM(D11:D22)</f>
        <v>72</v>
      </c>
      <c r="E23" s="150">
        <f>SUM(E11:E22)</f>
        <v>72</v>
      </c>
      <c r="F23" s="150">
        <f>SUM(F11:F22)</f>
        <v>72</v>
      </c>
    </row>
    <row r="24" spans="1:8" ht="16.5" thickBot="1" x14ac:dyDescent="0.3">
      <c r="A24" s="107" t="s">
        <v>4</v>
      </c>
      <c r="B24" s="107"/>
      <c r="C24" s="108">
        <f>SUM(C9+C23)</f>
        <v>28985</v>
      </c>
      <c r="D24" s="108">
        <f>SUM(D9+D23)</f>
        <v>28985</v>
      </c>
      <c r="E24" s="108">
        <f>SUM(E9+E23)</f>
        <v>28985</v>
      </c>
      <c r="F24" s="108">
        <f>SUM(F9+F23)</f>
        <v>28985</v>
      </c>
      <c r="G24" s="124" t="s">
        <v>148</v>
      </c>
      <c r="H24" s="124"/>
    </row>
    <row r="25" spans="1:8" ht="16.5" thickBot="1" x14ac:dyDescent="0.3">
      <c r="A25" s="5" t="s">
        <v>7</v>
      </c>
      <c r="B25" s="5"/>
      <c r="C25" s="6"/>
      <c r="D25" s="6"/>
      <c r="E25" s="6"/>
      <c r="F25" s="6"/>
    </row>
    <row r="26" spans="1:8" ht="15.75" x14ac:dyDescent="0.25">
      <c r="A26" s="153">
        <v>1</v>
      </c>
    </row>
    <row r="27" spans="1:8" s="146" customFormat="1" ht="15.75" x14ac:dyDescent="0.25">
      <c r="A27" s="153">
        <v>2</v>
      </c>
    </row>
    <row r="28" spans="1:8" s="146" customFormat="1" ht="15.75" x14ac:dyDescent="0.25">
      <c r="A28" s="153">
        <v>3</v>
      </c>
    </row>
    <row r="29" spans="1:8" s="146" customFormat="1" ht="15.75" x14ac:dyDescent="0.25">
      <c r="A29" s="153">
        <v>4</v>
      </c>
    </row>
    <row r="30" spans="1:8" s="98" customFormat="1" ht="15.75" x14ac:dyDescent="0.25">
      <c r="A30" s="153">
        <v>5</v>
      </c>
    </row>
    <row r="31" spans="1:8" s="98" customFormat="1" ht="15.75" x14ac:dyDescent="0.25">
      <c r="A31" s="153">
        <v>6</v>
      </c>
      <c r="B31" s="21"/>
      <c r="C31" s="16"/>
      <c r="D31" s="16"/>
      <c r="E31" s="16"/>
      <c r="F31" s="16"/>
    </row>
    <row r="32" spans="1:8" s="98" customFormat="1" ht="15.75" x14ac:dyDescent="0.25">
      <c r="A32" s="153">
        <v>7</v>
      </c>
      <c r="B32" s="21"/>
      <c r="C32" s="16"/>
      <c r="D32" s="16"/>
      <c r="E32" s="16"/>
      <c r="F32" s="16"/>
    </row>
    <row r="33" spans="1:8" ht="16.5" thickBot="1" x14ac:dyDescent="0.3">
      <c r="A33" s="153">
        <v>8</v>
      </c>
      <c r="B33" s="21"/>
      <c r="C33" s="16"/>
      <c r="D33" s="16"/>
      <c r="E33" s="16"/>
      <c r="F33" s="16"/>
    </row>
    <row r="34" spans="1:8" ht="16.5" thickBot="1" x14ac:dyDescent="0.3">
      <c r="A34" s="17" t="s">
        <v>10</v>
      </c>
      <c r="B34" s="17"/>
      <c r="C34" s="157">
        <f>SUM(C26:C33)</f>
        <v>0</v>
      </c>
      <c r="D34" s="157">
        <f>SUM(D26:D33)</f>
        <v>0</v>
      </c>
      <c r="E34" s="157">
        <f>SUM(E26:E33)</f>
        <v>0</v>
      </c>
      <c r="F34" s="157">
        <f>SUM(F26:F33)</f>
        <v>0</v>
      </c>
    </row>
    <row r="35" spans="1:8" ht="16.5" thickBot="1" x14ac:dyDescent="0.3">
      <c r="A35" s="5" t="s">
        <v>8</v>
      </c>
      <c r="B35" s="5"/>
      <c r="C35" s="6"/>
      <c r="D35" s="6"/>
      <c r="E35" s="6"/>
      <c r="F35" s="6"/>
    </row>
    <row r="36" spans="1:8" ht="15.75" x14ac:dyDescent="0.25">
      <c r="A36" s="211">
        <v>1</v>
      </c>
      <c r="B36" s="210" t="s">
        <v>191</v>
      </c>
      <c r="C36" s="209">
        <v>-175</v>
      </c>
      <c r="D36" s="209">
        <v>-175</v>
      </c>
      <c r="E36" s="209">
        <v>-175</v>
      </c>
      <c r="F36" s="209">
        <v>-175</v>
      </c>
      <c r="G36" s="146" t="s">
        <v>339</v>
      </c>
      <c r="H36" s="146"/>
    </row>
    <row r="37" spans="1:8" ht="15.75" x14ac:dyDescent="0.25">
      <c r="A37" s="211">
        <v>2</v>
      </c>
      <c r="B37" s="210" t="s">
        <v>192</v>
      </c>
      <c r="C37" s="209">
        <v>-50</v>
      </c>
      <c r="D37" s="209">
        <v>-50</v>
      </c>
      <c r="E37" s="209">
        <v>-50</v>
      </c>
      <c r="F37" s="209">
        <v>-50</v>
      </c>
      <c r="G37" t="s">
        <v>339</v>
      </c>
    </row>
    <row r="38" spans="1:8" ht="15.75" x14ac:dyDescent="0.25">
      <c r="A38" s="211">
        <v>3</v>
      </c>
      <c r="B38" s="210" t="s">
        <v>193</v>
      </c>
      <c r="C38" s="209">
        <v>-10</v>
      </c>
      <c r="D38" s="209">
        <v>-10</v>
      </c>
      <c r="E38" s="209">
        <v>-10</v>
      </c>
      <c r="F38" s="209">
        <v>-10</v>
      </c>
      <c r="G38" t="s">
        <v>339</v>
      </c>
    </row>
    <row r="39" spans="1:8" ht="15.75" x14ac:dyDescent="0.25">
      <c r="A39" s="211">
        <v>4</v>
      </c>
      <c r="B39" s="210" t="s">
        <v>194</v>
      </c>
      <c r="C39" s="209">
        <v>-90</v>
      </c>
      <c r="D39" s="209">
        <v>-90</v>
      </c>
      <c r="E39" s="209">
        <v>-90</v>
      </c>
      <c r="F39" s="209">
        <v>-90</v>
      </c>
      <c r="G39" t="s">
        <v>339</v>
      </c>
    </row>
    <row r="40" spans="1:8" ht="15.75" x14ac:dyDescent="0.25">
      <c r="A40" s="211">
        <v>5</v>
      </c>
      <c r="B40" s="210" t="s">
        <v>195</v>
      </c>
      <c r="C40" s="209">
        <v>-900</v>
      </c>
      <c r="D40" s="209">
        <v>-900</v>
      </c>
      <c r="E40" s="209">
        <v>-900</v>
      </c>
      <c r="F40" s="209">
        <v>-900</v>
      </c>
      <c r="G40" t="s">
        <v>339</v>
      </c>
    </row>
    <row r="41" spans="1:8" ht="15.75" x14ac:dyDescent="0.25">
      <c r="A41" s="22">
        <v>6</v>
      </c>
      <c r="B41" s="14"/>
      <c r="C41" s="66"/>
      <c r="D41" s="66"/>
      <c r="E41" s="66"/>
      <c r="F41" s="66"/>
    </row>
    <row r="42" spans="1:8" ht="16.5" thickBot="1" x14ac:dyDescent="0.3">
      <c r="A42" s="22">
        <v>7</v>
      </c>
      <c r="B42" s="64"/>
      <c r="C42" s="65"/>
      <c r="D42" s="65"/>
      <c r="E42" s="65"/>
      <c r="F42" s="65"/>
    </row>
    <row r="43" spans="1:8" ht="16.5" thickBot="1" x14ac:dyDescent="0.3">
      <c r="A43" s="17" t="s">
        <v>9</v>
      </c>
      <c r="B43" s="17"/>
      <c r="C43" s="37">
        <f>SUM(C36:C42)</f>
        <v>-1225</v>
      </c>
      <c r="D43" s="37">
        <f>SUM(D35:D42)</f>
        <v>-1225</v>
      </c>
      <c r="E43" s="37">
        <f>SUM(E35:E42)</f>
        <v>-1225</v>
      </c>
      <c r="F43" s="37">
        <f>SUM(F35:F42)</f>
        <v>-1225</v>
      </c>
    </row>
    <row r="44" spans="1:8" ht="16.5" thickBot="1" x14ac:dyDescent="0.3">
      <c r="A44" s="7" t="s">
        <v>122</v>
      </c>
      <c r="B44" s="7"/>
      <c r="C44" s="8">
        <f>(C24+C34+C43)</f>
        <v>27760</v>
      </c>
      <c r="D44" s="8">
        <f>(D24+D34+D43)</f>
        <v>27760</v>
      </c>
      <c r="E44" s="8">
        <f>(E24+E34+E43)</f>
        <v>27760</v>
      </c>
      <c r="F44" s="8">
        <f>(F24+F34+F43)</f>
        <v>27760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37"/>
  <sheetViews>
    <sheetView topLeftCell="A16" zoomScale="130" zoomScaleNormal="130" workbookViewId="0">
      <selection activeCell="H50" sqref="H50"/>
    </sheetView>
  </sheetViews>
  <sheetFormatPr baseColWidth="10" defaultRowHeight="15" x14ac:dyDescent="0.25"/>
  <cols>
    <col min="1" max="1" width="3.7109375" customWidth="1"/>
    <col min="2" max="2" width="40" customWidth="1"/>
    <col min="3" max="6" width="10.7109375" customWidth="1"/>
  </cols>
  <sheetData>
    <row r="1" spans="1:9" ht="20.25" x14ac:dyDescent="0.3">
      <c r="A1" s="2" t="s">
        <v>120</v>
      </c>
      <c r="B1" s="2"/>
      <c r="C1" s="2"/>
      <c r="D1" s="146"/>
      <c r="E1" s="146"/>
      <c r="F1" s="146"/>
      <c r="G1" s="98"/>
    </row>
    <row r="3" spans="1:9" ht="15.75" x14ac:dyDescent="0.25">
      <c r="A3" s="1"/>
      <c r="B3" s="24" t="s">
        <v>1</v>
      </c>
      <c r="C3" s="10" t="s">
        <v>18</v>
      </c>
      <c r="D3" s="10"/>
      <c r="E3" s="11"/>
      <c r="F3" s="11"/>
    </row>
    <row r="4" spans="1:9" x14ac:dyDescent="0.25">
      <c r="A4" s="1"/>
      <c r="B4" s="1"/>
      <c r="C4" s="1"/>
      <c r="D4" s="1"/>
    </row>
    <row r="5" spans="1:9" ht="15.75" thickBot="1" x14ac:dyDescent="0.3">
      <c r="A5" s="1"/>
      <c r="B5" s="1"/>
      <c r="C5" s="1"/>
      <c r="D5" s="1"/>
      <c r="E5" t="s">
        <v>13</v>
      </c>
    </row>
    <row r="6" spans="1:9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9" ht="15.75" x14ac:dyDescent="0.25">
      <c r="A7" s="12" t="s">
        <v>121</v>
      </c>
      <c r="B7" s="12"/>
      <c r="C7" s="13">
        <v>21606</v>
      </c>
      <c r="D7" s="13">
        <v>21606</v>
      </c>
      <c r="E7" s="13">
        <v>21606</v>
      </c>
      <c r="F7" s="13">
        <v>21606</v>
      </c>
    </row>
    <row r="8" spans="1:9" ht="16.5" thickBot="1" x14ac:dyDescent="0.3">
      <c r="A8" s="14" t="s">
        <v>5</v>
      </c>
      <c r="B8" s="15"/>
      <c r="C8" s="16">
        <v>70</v>
      </c>
      <c r="D8" s="149">
        <v>70</v>
      </c>
      <c r="E8" s="149">
        <v>70</v>
      </c>
      <c r="F8" s="149">
        <v>70</v>
      </c>
    </row>
    <row r="9" spans="1:9" ht="16.5" thickBot="1" x14ac:dyDescent="0.3">
      <c r="A9" s="17" t="s">
        <v>2</v>
      </c>
      <c r="B9" s="17"/>
      <c r="C9" s="18">
        <f>SUM(C7:C8)</f>
        <v>21676</v>
      </c>
      <c r="D9" s="18">
        <f>SUM(D7:D8)</f>
        <v>21676</v>
      </c>
      <c r="E9" s="18">
        <f>SUM(E7:E8)</f>
        <v>21676</v>
      </c>
      <c r="F9" s="18">
        <f>SUM(F7:F8)</f>
        <v>21676</v>
      </c>
    </row>
    <row r="10" spans="1:9" ht="16.5" thickBot="1" x14ac:dyDescent="0.3">
      <c r="A10" s="3" t="s">
        <v>6</v>
      </c>
      <c r="B10" s="3"/>
      <c r="C10" s="4"/>
      <c r="D10" s="4"/>
      <c r="E10" s="4"/>
      <c r="F10" s="4"/>
    </row>
    <row r="11" spans="1:9" ht="15.75" x14ac:dyDescent="0.25">
      <c r="A11" s="216">
        <v>1</v>
      </c>
      <c r="B11" s="192" t="s">
        <v>203</v>
      </c>
      <c r="C11" s="198">
        <v>100</v>
      </c>
      <c r="D11" s="198">
        <v>100</v>
      </c>
      <c r="E11" s="198">
        <v>100</v>
      </c>
      <c r="F11" s="198">
        <v>100</v>
      </c>
      <c r="G11" s="164"/>
      <c r="H11" s="164"/>
      <c r="I11" s="98"/>
    </row>
    <row r="12" spans="1:9" s="98" customFormat="1" ht="15.75" x14ac:dyDescent="0.25">
      <c r="A12" s="216">
        <v>2</v>
      </c>
      <c r="B12" s="192" t="s">
        <v>204</v>
      </c>
      <c r="C12" s="198">
        <v>120</v>
      </c>
      <c r="D12" s="198">
        <v>120</v>
      </c>
      <c r="E12" s="198">
        <v>120</v>
      </c>
      <c r="F12" s="198">
        <v>120</v>
      </c>
      <c r="G12" s="164"/>
      <c r="H12" s="164"/>
    </row>
    <row r="13" spans="1:9" s="146" customFormat="1" ht="15.75" x14ac:dyDescent="0.25">
      <c r="A13" s="216">
        <v>3</v>
      </c>
      <c r="B13" s="192" t="s">
        <v>207</v>
      </c>
      <c r="C13" s="198">
        <v>650</v>
      </c>
      <c r="D13" s="198">
        <v>650</v>
      </c>
      <c r="E13" s="198">
        <v>650</v>
      </c>
      <c r="F13" s="198">
        <v>650</v>
      </c>
      <c r="G13" s="164" t="s">
        <v>317</v>
      </c>
      <c r="H13" s="164"/>
    </row>
    <row r="14" spans="1:9" s="98" customFormat="1" ht="15.75" x14ac:dyDescent="0.25">
      <c r="A14" s="216">
        <v>4</v>
      </c>
      <c r="B14" s="192" t="s">
        <v>205</v>
      </c>
      <c r="C14" s="198">
        <v>645</v>
      </c>
      <c r="D14" s="198">
        <v>645</v>
      </c>
      <c r="E14" s="198">
        <v>645</v>
      </c>
      <c r="F14" s="198">
        <v>645</v>
      </c>
      <c r="G14" s="164"/>
      <c r="H14" s="164"/>
    </row>
    <row r="15" spans="1:9" s="190" customFormat="1" ht="15.75" x14ac:dyDescent="0.25">
      <c r="A15" s="216">
        <v>5</v>
      </c>
      <c r="B15" s="192" t="s">
        <v>308</v>
      </c>
      <c r="C15" s="200">
        <v>-720</v>
      </c>
      <c r="D15" s="200">
        <v>-720</v>
      </c>
      <c r="E15" s="200">
        <v>-720</v>
      </c>
      <c r="F15" s="200">
        <v>-720</v>
      </c>
      <c r="G15" s="164" t="s">
        <v>317</v>
      </c>
      <c r="H15" s="164"/>
    </row>
    <row r="16" spans="1:9" s="98" customFormat="1" ht="16.5" thickBot="1" x14ac:dyDescent="0.3">
      <c r="A16" s="216">
        <v>6</v>
      </c>
      <c r="B16" s="15" t="s">
        <v>206</v>
      </c>
      <c r="C16" s="16">
        <v>850</v>
      </c>
      <c r="D16" s="149">
        <v>850</v>
      </c>
      <c r="E16" s="149">
        <v>850</v>
      </c>
      <c r="F16" s="149">
        <v>850</v>
      </c>
    </row>
    <row r="17" spans="1:12" ht="16.5" thickBot="1" x14ac:dyDescent="0.3">
      <c r="A17" s="17" t="s">
        <v>3</v>
      </c>
      <c r="B17" s="17"/>
      <c r="C17" s="18">
        <f>SUM(C11:C16)</f>
        <v>1645</v>
      </c>
      <c r="D17" s="18">
        <f>SUM(D11:D16)</f>
        <v>1645</v>
      </c>
      <c r="E17" s="18">
        <f>SUM(E11:E16)</f>
        <v>1645</v>
      </c>
      <c r="F17" s="18">
        <f>SUM(F11:F16)</f>
        <v>1645</v>
      </c>
    </row>
    <row r="18" spans="1:12" ht="16.5" thickBot="1" x14ac:dyDescent="0.3">
      <c r="A18" s="107" t="s">
        <v>4</v>
      </c>
      <c r="B18" s="107"/>
      <c r="C18" s="108">
        <f>SUM(C9+C17)</f>
        <v>23321</v>
      </c>
      <c r="D18" s="108">
        <f>SUM(D9+D17)</f>
        <v>23321</v>
      </c>
      <c r="E18" s="108">
        <f>SUM(E9+E17)</f>
        <v>23321</v>
      </c>
      <c r="F18" s="108">
        <f>SUM(F9+F17)</f>
        <v>23321</v>
      </c>
      <c r="G18" s="124" t="s">
        <v>148</v>
      </c>
      <c r="H18" s="124"/>
    </row>
    <row r="19" spans="1:12" ht="16.5" thickBot="1" x14ac:dyDescent="0.3">
      <c r="A19" s="5" t="s">
        <v>7</v>
      </c>
      <c r="B19" s="5"/>
      <c r="C19" s="6"/>
      <c r="D19" s="6"/>
      <c r="E19" s="6"/>
      <c r="F19" s="6"/>
    </row>
    <row r="20" spans="1:12" ht="15.75" x14ac:dyDescent="0.25">
      <c r="A20" s="22">
        <v>1</v>
      </c>
      <c r="B20" s="152" t="s">
        <v>208</v>
      </c>
      <c r="C20" s="149">
        <v>0</v>
      </c>
      <c r="D20" s="149">
        <v>0</v>
      </c>
      <c r="E20" s="149">
        <v>0</v>
      </c>
      <c r="F20" s="149">
        <v>0</v>
      </c>
      <c r="G20" s="98"/>
      <c r="H20" s="98"/>
      <c r="I20" s="98"/>
      <c r="J20" s="98"/>
      <c r="K20" s="98"/>
    </row>
    <row r="21" spans="1:12" s="98" customFormat="1" ht="15.75" x14ac:dyDescent="0.25">
      <c r="A21" s="22">
        <v>2</v>
      </c>
      <c r="B21" s="21" t="s">
        <v>209</v>
      </c>
      <c r="C21" s="16">
        <v>750</v>
      </c>
      <c r="D21" s="203">
        <v>750</v>
      </c>
      <c r="E21" s="203">
        <v>750</v>
      </c>
      <c r="F21" s="203">
        <v>750</v>
      </c>
      <c r="G21" s="98" t="s">
        <v>340</v>
      </c>
    </row>
    <row r="22" spans="1:12" s="98" customFormat="1" ht="15.75" x14ac:dyDescent="0.25">
      <c r="A22" s="22">
        <v>3</v>
      </c>
      <c r="B22" s="21"/>
      <c r="C22" s="16"/>
      <c r="D22" s="16"/>
      <c r="E22" s="16"/>
      <c r="F22" s="16"/>
    </row>
    <row r="23" spans="1:12" s="98" customFormat="1" ht="15.75" x14ac:dyDescent="0.25">
      <c r="A23" s="22">
        <v>4</v>
      </c>
      <c r="B23" s="21"/>
      <c r="C23" s="16"/>
      <c r="D23" s="16"/>
      <c r="E23" s="16"/>
      <c r="F23" s="16"/>
    </row>
    <row r="24" spans="1:12" s="98" customFormat="1" ht="15.75" x14ac:dyDescent="0.25">
      <c r="A24" s="22">
        <v>5</v>
      </c>
      <c r="B24" s="21"/>
      <c r="C24" s="16"/>
      <c r="D24" s="16"/>
      <c r="E24" s="16"/>
      <c r="F24" s="16"/>
    </row>
    <row r="25" spans="1:12" s="98" customFormat="1" ht="15.75" x14ac:dyDescent="0.25">
      <c r="A25" s="22">
        <v>6</v>
      </c>
      <c r="B25" s="21"/>
      <c r="C25" s="16"/>
      <c r="D25" s="16"/>
      <c r="E25" s="16"/>
      <c r="F25" s="16"/>
    </row>
    <row r="26" spans="1:12" s="98" customFormat="1" ht="16.5" thickBot="1" x14ac:dyDescent="0.3">
      <c r="A26" s="22">
        <v>7</v>
      </c>
      <c r="B26" s="21"/>
      <c r="C26" s="16"/>
      <c r="D26" s="16"/>
      <c r="E26" s="16"/>
      <c r="F26" s="16"/>
    </row>
    <row r="27" spans="1:12" ht="16.5" thickBot="1" x14ac:dyDescent="0.3">
      <c r="A27" s="17" t="s">
        <v>10</v>
      </c>
      <c r="B27" s="17"/>
      <c r="C27" s="18">
        <f>SUM(C20:C26)</f>
        <v>750</v>
      </c>
      <c r="D27" s="18">
        <f>SUM(D20:D26)</f>
        <v>750</v>
      </c>
      <c r="E27" s="18">
        <f>SUM(E20:E26)</f>
        <v>750</v>
      </c>
      <c r="F27" s="18">
        <f>SUM(F20:F26)</f>
        <v>750</v>
      </c>
    </row>
    <row r="28" spans="1:12" ht="16.5" thickBot="1" x14ac:dyDescent="0.3">
      <c r="A28" s="5" t="s">
        <v>8</v>
      </c>
      <c r="B28" s="5"/>
      <c r="C28" s="6"/>
      <c r="D28" s="6"/>
      <c r="E28" s="6"/>
      <c r="F28" s="6"/>
    </row>
    <row r="29" spans="1:12" ht="15.75" x14ac:dyDescent="0.25">
      <c r="A29" s="153">
        <v>1</v>
      </c>
      <c r="B29" s="147" t="s">
        <v>210</v>
      </c>
      <c r="C29" s="155">
        <v>-1700</v>
      </c>
      <c r="D29" s="155">
        <v>-1700</v>
      </c>
      <c r="E29" s="155">
        <v>-1700</v>
      </c>
      <c r="F29" s="155">
        <v>-1700</v>
      </c>
      <c r="G29" s="146" t="s">
        <v>340</v>
      </c>
      <c r="H29" s="146"/>
      <c r="I29" s="146"/>
      <c r="J29" s="146"/>
      <c r="K29" s="146"/>
      <c r="L29" s="146"/>
    </row>
    <row r="30" spans="1:12" s="98" customFormat="1" ht="15.75" x14ac:dyDescent="0.25">
      <c r="A30" s="197">
        <v>2</v>
      </c>
      <c r="B30" s="147" t="s">
        <v>222</v>
      </c>
      <c r="C30" s="155">
        <v>-220</v>
      </c>
      <c r="D30" s="155">
        <v>-220</v>
      </c>
      <c r="E30" s="155">
        <v>-220</v>
      </c>
      <c r="F30" s="155">
        <v>-220</v>
      </c>
      <c r="G30" s="146" t="s">
        <v>340</v>
      </c>
      <c r="H30" s="146"/>
      <c r="I30" s="146"/>
      <c r="J30" s="146"/>
      <c r="K30" s="146"/>
      <c r="L30" s="146"/>
    </row>
    <row r="31" spans="1:12" s="98" customFormat="1" ht="15.75" x14ac:dyDescent="0.25">
      <c r="A31" s="153">
        <v>3</v>
      </c>
      <c r="B31" s="147"/>
      <c r="C31" s="155"/>
      <c r="D31" s="155"/>
      <c r="E31" s="155"/>
      <c r="F31" s="155"/>
      <c r="G31" s="146"/>
      <c r="H31" s="146"/>
      <c r="I31" s="146"/>
      <c r="J31" s="146"/>
      <c r="K31" s="146"/>
      <c r="L31" s="146"/>
    </row>
    <row r="32" spans="1:12" s="98" customFormat="1" ht="15.75" x14ac:dyDescent="0.25">
      <c r="A32" s="22">
        <v>4</v>
      </c>
      <c r="B32" s="14"/>
      <c r="C32" s="32"/>
      <c r="D32" s="32"/>
      <c r="E32" s="32"/>
      <c r="F32" s="32"/>
    </row>
    <row r="33" spans="1:6" s="98" customFormat="1" ht="15.75" x14ac:dyDescent="0.25">
      <c r="A33" s="22">
        <v>5</v>
      </c>
      <c r="B33" s="14"/>
      <c r="C33" s="32"/>
      <c r="D33" s="32"/>
      <c r="E33" s="32"/>
      <c r="F33" s="32"/>
    </row>
    <row r="34" spans="1:6" s="98" customFormat="1" ht="15.75" x14ac:dyDescent="0.25">
      <c r="A34" s="22">
        <v>6</v>
      </c>
      <c r="B34" s="14"/>
      <c r="C34" s="32"/>
      <c r="D34" s="32"/>
      <c r="E34" s="32"/>
      <c r="F34" s="32"/>
    </row>
    <row r="35" spans="1:6" s="98" customFormat="1" ht="16.5" thickBot="1" x14ac:dyDescent="0.3">
      <c r="A35" s="22">
        <v>7</v>
      </c>
      <c r="B35" s="14"/>
      <c r="C35" s="32"/>
      <c r="D35" s="32"/>
      <c r="E35" s="32"/>
      <c r="F35" s="32"/>
    </row>
    <row r="36" spans="1:6" ht="16.5" thickBot="1" x14ac:dyDescent="0.3">
      <c r="A36" s="17" t="s">
        <v>9</v>
      </c>
      <c r="B36" s="17"/>
      <c r="C36" s="28">
        <f>SUM(C29:C35)</f>
        <v>-1920</v>
      </c>
      <c r="D36" s="28">
        <f>SUM(D29:D35)</f>
        <v>-1920</v>
      </c>
      <c r="E36" s="28">
        <f>SUM(E29:E35)</f>
        <v>-1920</v>
      </c>
      <c r="F36" s="28">
        <f>SUM(F29:F35)</f>
        <v>-1920</v>
      </c>
    </row>
    <row r="37" spans="1:6" ht="16.5" thickBot="1" x14ac:dyDescent="0.3">
      <c r="A37" s="7" t="s">
        <v>122</v>
      </c>
      <c r="B37" s="7"/>
      <c r="C37" s="8">
        <f>(C18+C27+C36)</f>
        <v>22151</v>
      </c>
      <c r="D37" s="8">
        <f>(D18+D27+D36)</f>
        <v>22151</v>
      </c>
      <c r="E37" s="8">
        <f>(E18+E27+E36)</f>
        <v>22151</v>
      </c>
      <c r="F37" s="8">
        <f>(F18+F27+F36)</f>
        <v>22151</v>
      </c>
    </row>
  </sheetData>
  <phoneticPr fontId="11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1"/>
  <sheetViews>
    <sheetView topLeftCell="A7" zoomScale="130" zoomScaleNormal="130" workbookViewId="0">
      <selection activeCell="I25" sqref="I25"/>
    </sheetView>
  </sheetViews>
  <sheetFormatPr baseColWidth="10" defaultRowHeight="15" x14ac:dyDescent="0.25"/>
  <cols>
    <col min="1" max="1" width="3.7109375" customWidth="1"/>
    <col min="2" max="2" width="39.7109375" customWidth="1"/>
    <col min="3" max="6" width="10.7109375" customWidth="1"/>
  </cols>
  <sheetData>
    <row r="1" spans="1:8" ht="20.25" x14ac:dyDescent="0.3">
      <c r="A1" s="2" t="s">
        <v>120</v>
      </c>
      <c r="B1" s="2"/>
      <c r="C1" s="2"/>
      <c r="D1" s="146"/>
      <c r="E1" s="146"/>
      <c r="F1" s="146"/>
    </row>
    <row r="3" spans="1:8" ht="15.75" x14ac:dyDescent="0.25">
      <c r="A3" s="1"/>
      <c r="B3" s="24" t="s">
        <v>1</v>
      </c>
      <c r="C3" s="10" t="s">
        <v>19</v>
      </c>
      <c r="D3" s="10"/>
      <c r="E3" s="11"/>
      <c r="F3" s="11"/>
    </row>
    <row r="4" spans="1:8" x14ac:dyDescent="0.25">
      <c r="A4" s="1"/>
      <c r="B4" s="1"/>
      <c r="C4" s="1"/>
      <c r="D4" s="1"/>
    </row>
    <row r="5" spans="1:8" ht="15.75" thickBot="1" x14ac:dyDescent="0.3">
      <c r="A5" s="1"/>
      <c r="B5" s="1"/>
      <c r="C5" s="1"/>
      <c r="D5" s="1"/>
      <c r="E5" t="s">
        <v>13</v>
      </c>
    </row>
    <row r="6" spans="1:8" ht="16.5" thickBot="1" x14ac:dyDescent="0.3">
      <c r="A6" s="7" t="s">
        <v>0</v>
      </c>
      <c r="B6" s="7"/>
      <c r="C6" s="9">
        <v>2014</v>
      </c>
      <c r="D6" s="9">
        <v>2015</v>
      </c>
      <c r="E6" s="9">
        <v>2016</v>
      </c>
      <c r="F6" s="9">
        <v>2017</v>
      </c>
    </row>
    <row r="7" spans="1:8" ht="15.75" x14ac:dyDescent="0.25">
      <c r="A7" s="12" t="s">
        <v>121</v>
      </c>
      <c r="B7" s="12"/>
      <c r="C7" s="13">
        <v>3331</v>
      </c>
      <c r="D7" s="13">
        <v>3331</v>
      </c>
      <c r="E7" s="13">
        <v>3331</v>
      </c>
      <c r="F7" s="13">
        <v>3331</v>
      </c>
    </row>
    <row r="8" spans="1:8" ht="16.5" thickBot="1" x14ac:dyDescent="0.3">
      <c r="A8" s="14" t="s">
        <v>5</v>
      </c>
      <c r="B8" s="15"/>
      <c r="C8" s="156">
        <v>-112</v>
      </c>
      <c r="D8" s="156">
        <v>-112</v>
      </c>
      <c r="E8" s="156">
        <v>-112</v>
      </c>
      <c r="F8" s="156">
        <v>-112</v>
      </c>
    </row>
    <row r="9" spans="1:8" ht="16.5" thickBot="1" x14ac:dyDescent="0.3">
      <c r="A9" s="17" t="s">
        <v>2</v>
      </c>
      <c r="B9" s="17"/>
      <c r="C9" s="18">
        <f>SUM(C7:C8)</f>
        <v>3219</v>
      </c>
      <c r="D9" s="18">
        <f>SUM(D7:D8)</f>
        <v>3219</v>
      </c>
      <c r="E9" s="18">
        <f>SUM(E7:E8)</f>
        <v>3219</v>
      </c>
      <c r="F9" s="18">
        <f>SUM(F7:F8)</f>
        <v>3219</v>
      </c>
    </row>
    <row r="10" spans="1:8" ht="16.5" thickBot="1" x14ac:dyDescent="0.3">
      <c r="A10" s="3" t="s">
        <v>6</v>
      </c>
      <c r="B10" s="3"/>
      <c r="C10" s="4"/>
      <c r="D10" s="4"/>
      <c r="E10" s="4"/>
      <c r="F10" s="4"/>
    </row>
    <row r="11" spans="1:8" s="98" customFormat="1" ht="15.75" x14ac:dyDescent="0.25">
      <c r="A11" s="104">
        <v>1</v>
      </c>
      <c r="B11" s="144" t="s">
        <v>198</v>
      </c>
      <c r="C11" s="186">
        <v>555</v>
      </c>
      <c r="D11" s="185">
        <v>555</v>
      </c>
      <c r="E11" s="185">
        <v>555</v>
      </c>
      <c r="F11" s="185">
        <v>555</v>
      </c>
    </row>
    <row r="12" spans="1:8" s="98" customFormat="1" ht="15.75" x14ac:dyDescent="0.25">
      <c r="A12" s="132">
        <v>2</v>
      </c>
      <c r="B12" s="129" t="s">
        <v>201</v>
      </c>
      <c r="C12" s="198">
        <v>0</v>
      </c>
      <c r="D12" s="198">
        <v>0</v>
      </c>
      <c r="E12" s="198">
        <v>0</v>
      </c>
      <c r="F12" s="198">
        <v>0</v>
      </c>
      <c r="G12" s="164" t="s">
        <v>317</v>
      </c>
      <c r="H12" s="164"/>
    </row>
    <row r="13" spans="1:8" s="98" customFormat="1" ht="15.75" x14ac:dyDescent="0.25">
      <c r="A13" s="104">
        <v>3</v>
      </c>
      <c r="B13" s="106"/>
      <c r="C13" s="154"/>
      <c r="D13" s="154"/>
      <c r="E13" s="154"/>
      <c r="F13" s="154"/>
    </row>
    <row r="14" spans="1:8" s="98" customFormat="1" ht="15.75" x14ac:dyDescent="0.25">
      <c r="A14" s="104">
        <v>4</v>
      </c>
      <c r="B14" s="106"/>
      <c r="C14" s="154"/>
      <c r="D14" s="154"/>
      <c r="E14" s="154"/>
      <c r="F14" s="154"/>
    </row>
    <row r="15" spans="1:8" ht="16.5" thickBot="1" x14ac:dyDescent="0.3">
      <c r="A15" s="19">
        <v>5</v>
      </c>
      <c r="B15" s="15"/>
      <c r="C15" s="25"/>
      <c r="D15" s="25"/>
      <c r="E15" s="25"/>
      <c r="F15" s="25"/>
    </row>
    <row r="16" spans="1:8" ht="16.5" thickBot="1" x14ac:dyDescent="0.3">
      <c r="A16" s="17" t="s">
        <v>3</v>
      </c>
      <c r="B16" s="17"/>
      <c r="C16" s="18">
        <f>SUM(C11:C15)</f>
        <v>555</v>
      </c>
      <c r="D16" s="150">
        <f t="shared" ref="D16:F16" si="0">SUM(D11:D15)</f>
        <v>555</v>
      </c>
      <c r="E16" s="150">
        <f t="shared" si="0"/>
        <v>555</v>
      </c>
      <c r="F16" s="150">
        <f t="shared" si="0"/>
        <v>555</v>
      </c>
    </row>
    <row r="17" spans="1:8" ht="16.5" thickBot="1" x14ac:dyDescent="0.3">
      <c r="A17" s="107" t="s">
        <v>4</v>
      </c>
      <c r="B17" s="107"/>
      <c r="C17" s="108">
        <f>SUM(C9+C16)</f>
        <v>3774</v>
      </c>
      <c r="D17" s="108">
        <f>SUM(D9+D16)</f>
        <v>3774</v>
      </c>
      <c r="E17" s="108">
        <f>SUM(E9+E16)</f>
        <v>3774</v>
      </c>
      <c r="F17" s="108">
        <f>SUM(F9+F16)</f>
        <v>3774</v>
      </c>
      <c r="G17" s="124" t="s">
        <v>148</v>
      </c>
      <c r="H17" s="124"/>
    </row>
    <row r="18" spans="1:8" ht="16.5" thickBot="1" x14ac:dyDescent="0.3">
      <c r="A18" s="5" t="s">
        <v>7</v>
      </c>
      <c r="B18" s="5"/>
      <c r="C18" s="6"/>
      <c r="D18" s="6"/>
      <c r="E18" s="6"/>
      <c r="F18" s="6"/>
    </row>
    <row r="19" spans="1:8" ht="15.75" customHeight="1" x14ac:dyDescent="0.25">
      <c r="A19" s="211">
        <v>1</v>
      </c>
      <c r="B19" s="217" t="s">
        <v>199</v>
      </c>
      <c r="C19" s="218">
        <v>0</v>
      </c>
      <c r="D19" s="218">
        <v>0</v>
      </c>
      <c r="E19" s="218">
        <v>0</v>
      </c>
      <c r="F19" s="218">
        <v>0</v>
      </c>
      <c r="G19" s="206" t="s">
        <v>280</v>
      </c>
      <c r="H19" s="206"/>
    </row>
    <row r="20" spans="1:8" ht="15.75" x14ac:dyDescent="0.25">
      <c r="A20" s="22">
        <v>2</v>
      </c>
      <c r="B20" s="144"/>
      <c r="C20" s="145"/>
      <c r="D20" s="145"/>
      <c r="E20" s="145"/>
      <c r="F20" s="145"/>
    </row>
    <row r="21" spans="1:8" s="98" customFormat="1" ht="15.75" x14ac:dyDescent="0.25">
      <c r="A21" s="22">
        <v>3</v>
      </c>
      <c r="B21" s="144"/>
      <c r="C21" s="145"/>
      <c r="D21" s="145"/>
      <c r="E21" s="145"/>
      <c r="F21" s="145"/>
    </row>
    <row r="22" spans="1:8" s="98" customFormat="1" ht="15.75" customHeight="1" x14ac:dyDescent="0.25">
      <c r="A22" s="22">
        <v>4</v>
      </c>
      <c r="B22" s="144"/>
      <c r="C22" s="145"/>
      <c r="D22" s="168" t="s">
        <v>118</v>
      </c>
      <c r="E22" s="168" t="s">
        <v>118</v>
      </c>
      <c r="F22" s="168"/>
    </row>
    <row r="23" spans="1:8" s="98" customFormat="1" ht="16.5" thickBot="1" x14ac:dyDescent="0.3">
      <c r="A23" s="22">
        <v>5</v>
      </c>
      <c r="B23" s="21"/>
      <c r="C23" s="16"/>
      <c r="D23" s="16"/>
      <c r="E23" s="16"/>
      <c r="F23" s="16"/>
    </row>
    <row r="24" spans="1:8" ht="16.5" thickBot="1" x14ac:dyDescent="0.3">
      <c r="A24" s="17" t="s">
        <v>10</v>
      </c>
      <c r="B24" s="17"/>
      <c r="C24" s="18">
        <f>SUM(C19:C23)</f>
        <v>0</v>
      </c>
      <c r="D24" s="18">
        <f>SUM(D19:D23)</f>
        <v>0</v>
      </c>
      <c r="E24" s="18">
        <f>SUM(E19:E23)</f>
        <v>0</v>
      </c>
      <c r="F24" s="18">
        <f>SUM(F19:F23)</f>
        <v>0</v>
      </c>
    </row>
    <row r="25" spans="1:8" ht="16.5" thickBot="1" x14ac:dyDescent="0.3">
      <c r="A25" s="5" t="s">
        <v>8</v>
      </c>
      <c r="B25" s="5"/>
      <c r="C25" s="6"/>
      <c r="D25" s="6"/>
      <c r="E25" s="6"/>
      <c r="F25" s="6"/>
    </row>
    <row r="26" spans="1:8" ht="15.75" x14ac:dyDescent="0.25">
      <c r="A26" s="211">
        <v>1</v>
      </c>
      <c r="B26" s="210" t="s">
        <v>200</v>
      </c>
      <c r="C26" s="215">
        <v>-84</v>
      </c>
      <c r="D26" s="215">
        <v>-84</v>
      </c>
      <c r="E26" s="215">
        <v>-84</v>
      </c>
      <c r="F26" s="215">
        <v>-84</v>
      </c>
      <c r="G26" s="206" t="s">
        <v>340</v>
      </c>
      <c r="H26" s="206"/>
    </row>
    <row r="27" spans="1:8" s="98" customFormat="1" ht="15.75" x14ac:dyDescent="0.25">
      <c r="A27" s="22">
        <v>2</v>
      </c>
      <c r="B27" s="14"/>
      <c r="C27" s="32"/>
      <c r="D27" s="32"/>
      <c r="E27" s="32"/>
      <c r="F27" s="32"/>
    </row>
    <row r="28" spans="1:8" s="98" customFormat="1" ht="15.75" x14ac:dyDescent="0.25">
      <c r="A28" s="22">
        <v>3</v>
      </c>
      <c r="B28" s="14"/>
      <c r="C28" s="32"/>
      <c r="D28" s="32"/>
      <c r="E28" s="32"/>
      <c r="F28" s="32"/>
    </row>
    <row r="29" spans="1:8" ht="16.5" thickBot="1" x14ac:dyDescent="0.3">
      <c r="A29" s="22">
        <v>4</v>
      </c>
      <c r="B29" s="14"/>
      <c r="C29" s="66"/>
      <c r="D29" s="66"/>
      <c r="E29" s="66"/>
      <c r="F29" s="66"/>
    </row>
    <row r="30" spans="1:8" ht="16.5" thickBot="1" x14ac:dyDescent="0.3">
      <c r="A30" s="17" t="s">
        <v>9</v>
      </c>
      <c r="B30" s="17"/>
      <c r="C30" s="37">
        <f>SUM(C26:C29)</f>
        <v>-84</v>
      </c>
      <c r="D30" s="37">
        <f>SUM(D25:D29)</f>
        <v>-84</v>
      </c>
      <c r="E30" s="37">
        <f>SUM(E25:E29)</f>
        <v>-84</v>
      </c>
      <c r="F30" s="37">
        <f>SUM(F25:F29)</f>
        <v>-84</v>
      </c>
    </row>
    <row r="31" spans="1:8" ht="16.5" thickBot="1" x14ac:dyDescent="0.3">
      <c r="A31" s="7" t="s">
        <v>122</v>
      </c>
      <c r="B31" s="7"/>
      <c r="C31" s="8">
        <f>(C17+C24+C30)</f>
        <v>3690</v>
      </c>
      <c r="D31" s="8">
        <f>(D17+D24+D30)</f>
        <v>3690</v>
      </c>
      <c r="E31" s="8">
        <f>(E17+E24+E30)</f>
        <v>3690</v>
      </c>
      <c r="F31" s="8">
        <f>(F17+F24+F30)</f>
        <v>3690</v>
      </c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mal</vt:lpstr>
      <vt:lpstr>Sentral ledelse</vt:lpstr>
      <vt:lpstr>Skole</vt:lpstr>
      <vt:lpstr>Barnehage</vt:lpstr>
      <vt:lpstr>Hjemmetjenesten</vt:lpstr>
      <vt:lpstr>Habilitering og demens</vt:lpstr>
      <vt:lpstr>Sykehjem</vt:lpstr>
      <vt:lpstr>Helse og familie</vt:lpstr>
      <vt:lpstr>NAV</vt:lpstr>
      <vt:lpstr>Kultur, plan, næring</vt:lpstr>
      <vt:lpstr>FDV eiendom</vt:lpstr>
      <vt:lpstr>Kommunalteknikk</vt:lpstr>
      <vt:lpstr>Samlet</vt:lpstr>
      <vt:lpstr>Finans - konsekvensjustert</vt:lpstr>
      <vt:lpstr>Budsjettskjema 1A - konsekvens</vt:lpstr>
      <vt:lpstr>Budsjettskjema 1B - konsekvens</vt:lpstr>
      <vt:lpstr>Budsjettskjema 1A - Rådmannens</vt:lpstr>
      <vt:lpstr>Budsjettskjema 1B - Rådmannens</vt:lpstr>
      <vt:lpstr>Budsjettskjema 1B - Rådm i teks</vt:lpstr>
      <vt:lpstr>Kopi av Budsjettskjema 1 A og !</vt:lpstr>
      <vt:lpstr>Kopi av Budsjettskjema  !B - ko</vt:lpstr>
    </vt:vector>
  </TitlesOfParts>
  <Company>Aure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Anne Marie Moltubakk</cp:lastModifiedBy>
  <cp:lastPrinted>2013-11-07T18:23:55Z</cp:lastPrinted>
  <dcterms:created xsi:type="dcterms:W3CDTF">2009-10-07T11:09:41Z</dcterms:created>
  <dcterms:modified xsi:type="dcterms:W3CDTF">2014-04-25T13:03:12Z</dcterms:modified>
</cp:coreProperties>
</file>